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300" activeTab="2"/>
  </bookViews>
  <sheets>
    <sheet name="Sažetak OŠ Rude" sheetId="17" r:id="rId1"/>
    <sheet name="OPĆI DIO -radni" sheetId="8" r:id="rId2"/>
    <sheet name="Posebni dio OŠ Rude" sheetId="13" r:id="rId3"/>
  </sheets>
  <definedNames>
    <definedName name="_xlnm._FilterDatabase" localSheetId="2" hidden="1">'Posebni dio OŠ Rude'!$A$12:$F$117</definedName>
    <definedName name="_xlnm.Print_Titles" localSheetId="1">'OPĆI DIO -radni'!$4:$4</definedName>
    <definedName name="_xlnm.Print_Area" localSheetId="1">'OPĆI DIO -radni'!$A$1:$E$54</definedName>
  </definedNames>
  <calcPr calcId="145621"/>
</workbook>
</file>

<file path=xl/calcChain.xml><?xml version="1.0" encoding="utf-8"?>
<calcChain xmlns="http://schemas.openxmlformats.org/spreadsheetml/2006/main">
  <c r="I15" i="17" l="1"/>
  <c r="H15" i="17"/>
  <c r="G15" i="17"/>
  <c r="E51" i="8"/>
  <c r="D51" i="8"/>
  <c r="C51" i="8"/>
  <c r="D6" i="8"/>
  <c r="E6" i="8"/>
  <c r="I14" i="17" s="1"/>
  <c r="C27" i="8"/>
  <c r="C26" i="8" s="1"/>
  <c r="C30" i="8"/>
  <c r="C25" i="8"/>
  <c r="C24" i="8"/>
  <c r="C23" i="8"/>
  <c r="C22" i="8" s="1"/>
  <c r="D35" i="8"/>
  <c r="E35" i="8"/>
  <c r="C9" i="8"/>
  <c r="C21" i="8" l="1"/>
  <c r="D22" i="8"/>
  <c r="E57" i="8"/>
  <c r="H14" i="17"/>
  <c r="H18" i="17"/>
  <c r="I18" i="17"/>
  <c r="D57" i="8"/>
  <c r="D21" i="8" l="1"/>
  <c r="E22" i="8"/>
  <c r="E21" i="8" s="1"/>
  <c r="G17" i="17"/>
  <c r="I17" i="17" l="1"/>
  <c r="E58" i="8"/>
  <c r="H17" i="17"/>
  <c r="D58" i="8"/>
  <c r="G24" i="17"/>
  <c r="D54" i="8"/>
  <c r="E54" i="8"/>
  <c r="C54" i="8"/>
  <c r="C40" i="8"/>
  <c r="C36" i="8"/>
  <c r="C35" i="8" s="1"/>
  <c r="G18" i="17" l="1"/>
  <c r="C58" i="8"/>
  <c r="D60" i="8"/>
  <c r="E60" i="8" l="1"/>
  <c r="D12" i="13"/>
  <c r="D11" i="13" s="1"/>
  <c r="D10" i="13" s="1"/>
  <c r="D9" i="13" s="1"/>
  <c r="D8" i="13" s="1"/>
  <c r="E12" i="13"/>
  <c r="E11" i="13" s="1"/>
  <c r="E10" i="13" s="1"/>
  <c r="E9" i="13" s="1"/>
  <c r="E8" i="13" s="1"/>
  <c r="C17" i="13"/>
  <c r="C13" i="13"/>
  <c r="C12" i="13" l="1"/>
  <c r="C11" i="13" s="1"/>
  <c r="C10" i="13" s="1"/>
  <c r="C9" i="13" s="1"/>
  <c r="C8" i="13" s="1"/>
  <c r="C16" i="8"/>
  <c r="C11" i="8"/>
  <c r="C13" i="8"/>
  <c r="C7" i="8"/>
  <c r="C6" i="8" s="1"/>
  <c r="G14" i="17" l="1"/>
  <c r="C57" i="8"/>
  <c r="F13" i="17"/>
  <c r="F30" i="17" s="1"/>
  <c r="E13" i="17"/>
  <c r="E30" i="17" s="1"/>
  <c r="F26" i="17"/>
  <c r="G26" i="17"/>
  <c r="H26" i="17"/>
  <c r="I26" i="17"/>
  <c r="E26" i="17"/>
  <c r="F16" i="17"/>
  <c r="F31" i="17" s="1"/>
  <c r="G16" i="17"/>
  <c r="G31" i="17" s="1"/>
  <c r="H16" i="17"/>
  <c r="H31" i="17" s="1"/>
  <c r="I16" i="17"/>
  <c r="I31" i="17" s="1"/>
  <c r="E16" i="17"/>
  <c r="E31" i="17" s="1"/>
  <c r="H13" i="17"/>
  <c r="H30" i="17" s="1"/>
  <c r="I13" i="17"/>
  <c r="I30" i="17" s="1"/>
  <c r="E32" i="17" l="1"/>
  <c r="F32" i="17"/>
  <c r="H32" i="17"/>
  <c r="C60" i="8"/>
  <c r="G13" i="17"/>
  <c r="G30" i="17" s="1"/>
  <c r="G32" i="17" s="1"/>
  <c r="I32" i="17"/>
  <c r="I19" i="17"/>
  <c r="E19" i="17"/>
  <c r="H19" i="17"/>
  <c r="F19" i="17"/>
  <c r="G19" i="17" l="1"/>
</calcChain>
</file>

<file path=xl/sharedStrings.xml><?xml version="1.0" encoding="utf-8"?>
<sst xmlns="http://schemas.openxmlformats.org/spreadsheetml/2006/main" count="320" uniqueCount="146">
  <si>
    <t>Projekcija
2020.</t>
  </si>
  <si>
    <t>Projekcija
2019.</t>
  </si>
  <si>
    <t>UKUPNO PRORAČUN (A.+B.+C.)</t>
  </si>
  <si>
    <t>Rashodi za nabavu nefinancijske imovine</t>
  </si>
  <si>
    <t>Rashodi poslovanja</t>
  </si>
  <si>
    <t>Rashodi ukupno</t>
  </si>
  <si>
    <t>Prihodi od prodaje nefinancijske imovine</t>
  </si>
  <si>
    <t>Prihodi poslovanja</t>
  </si>
  <si>
    <t>Prihodi ukupno</t>
  </si>
  <si>
    <t xml:space="preserve">A. RAČUN PRIHODA I RASHODA </t>
  </si>
  <si>
    <t>I. OPĆI DIO</t>
  </si>
  <si>
    <t>Članak 1.</t>
  </si>
  <si>
    <t>A. RAČUN PRIHODA I RASHODA</t>
  </si>
  <si>
    <t>6</t>
  </si>
  <si>
    <t>63</t>
  </si>
  <si>
    <t>Pomoći iz inozemstva i od subjekata unutar općeg proračuna</t>
  </si>
  <si>
    <t>636</t>
  </si>
  <si>
    <t>Pomoći proračunskim korisnicima iz proračuna koji im nije nadležan</t>
  </si>
  <si>
    <t>65</t>
  </si>
  <si>
    <t>Prihodi od upravnih i administrativnih pristojbi, pristojbi po posebnim propisima i naknada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</si>
  <si>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</si>
  <si>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</si>
  <si>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</si>
  <si>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</si>
  <si>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</si>
  <si>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</si>
  <si>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</si>
  <si>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</si>
  <si>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7</t>
  </si>
  <si>
    <t>3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</si>
  <si>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</si>
  <si>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</si>
  <si>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</si>
  <si>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</si>
  <si>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</si>
  <si>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</si>
  <si>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</si>
  <si>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</si>
  <si>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</si>
  <si>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</si>
  <si>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</si>
  <si>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</si>
  <si>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</si>
  <si>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</si>
  <si>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</si>
  <si>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</si>
  <si>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</si>
  <si>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</si>
  <si>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</si>
  <si>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</si>
  <si>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</si>
  <si>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</si>
  <si>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</si>
  <si>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</si>
  <si>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</si>
  <si>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</si>
  <si>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4</t>
  </si>
  <si>
    <t>42</t>
  </si>
  <si>
    <t>Rashodi za nabavu proizvedene dugotrajne imovine</t>
  </si>
  <si>
    <t>422</t>
  </si>
  <si>
    <t>Postrojenja i oprema</t>
  </si>
  <si>
    <t>424</t>
  </si>
  <si>
    <t>Knjige, umjetnička djela i ostale izložbene vrijednosti</t>
  </si>
  <si>
    <t>9</t>
  </si>
  <si>
    <t>Vlastiti izvori</t>
  </si>
  <si>
    <t>92</t>
  </si>
  <si>
    <t>Rezultat poslovanja</t>
  </si>
  <si>
    <t>922</t>
  </si>
  <si>
    <t>Članak 2.</t>
  </si>
  <si>
    <t>Višak prihoda</t>
  </si>
  <si>
    <t>Manjak prihoda</t>
  </si>
  <si>
    <t>Izvor 1. OPĆI PRIHODI I PRIMICI</t>
  </si>
  <si>
    <t>Izvor 3. PRIHODI ZA POSEBNE NAMJENE</t>
  </si>
  <si>
    <t>Izvor 4. POMOĆI</t>
  </si>
  <si>
    <t>FUNKCIJSKA KLASIFIKACIJA 0912 Osnovno obrazovanje</t>
  </si>
  <si>
    <t>Izvor 2. VLASTITI PRIHODI</t>
  </si>
  <si>
    <t>FUNKCIJSKA KLASIFIKACIJA 0960 Dodatne usluge u obrazovanju</t>
  </si>
  <si>
    <t>Izvor 5. DONACIJE</t>
  </si>
  <si>
    <t>Program 4070 DECENTRALIZIRANE FUNKCIJE</t>
  </si>
  <si>
    <t>Kapitalni projekt K407001 Ulaganja na materijalnoj imovini</t>
  </si>
  <si>
    <t>Program 4071 DODATNE POTREBE U OSNOVNOM ŠKOLSTVU</t>
  </si>
  <si>
    <t>Tekući projekt T407115 Vjetar u leđa - pomoćnici u nastavi - faza III</t>
  </si>
  <si>
    <t>Aktivnost A407001 Materijalni rashodi</t>
  </si>
  <si>
    <t>Aktivnost A407101 Izborna nastava i ostale izvannastavne aktivnosti</t>
  </si>
  <si>
    <t>Aktivnost A407103 Produženi boravak i školska prehrana</t>
  </si>
  <si>
    <t>Aktivnost A407104 Ostali programi u osnovnom obrazovanju</t>
  </si>
  <si>
    <t>Tekući projekt T407106 Školska shema</t>
  </si>
  <si>
    <t>II. POSEBNI DIO</t>
  </si>
  <si>
    <t>Članak 3.</t>
  </si>
  <si>
    <t>RAZLIKA − VIŠAK/MANJAK</t>
  </si>
  <si>
    <t>UKUPAN DONOS VIŠKA/MANJKA IZ PRETHODNE GODINE</t>
  </si>
  <si>
    <t>Manjak prihoda iz prethodne godine za pokriće</t>
  </si>
  <si>
    <t>Višak prihoda iz prethodne godine koji će se rasporediti</t>
  </si>
  <si>
    <t>RAZLIKA VIŠAK/MANJAK IZ PRETHODNE GODINE KOJI ĆE SE POKRITI/RASPOREDITI</t>
  </si>
  <si>
    <t>PRIHODI I PRIMICI</t>
  </si>
  <si>
    <t>RASHODI I IZDACI</t>
  </si>
  <si>
    <t>VIŠAK/MANJAK +
NETO ZADUŽIVANJE/FINANCIRANJE +
RAZLIKA VIŠAK/MANJAK IZ PRETHODNE GODINE KOJI ĆE SE POKRITI/RASPOREDITI</t>
  </si>
  <si>
    <t>Izvršenje
2016.</t>
  </si>
  <si>
    <t>Proračun
2017.</t>
  </si>
  <si>
    <t>Proračun
2018.</t>
  </si>
  <si>
    <t>Izvori financiranja - prihodi:</t>
  </si>
  <si>
    <t>Ekonomska klasifikacija</t>
  </si>
  <si>
    <t>Brojčana oznaka i naziv</t>
  </si>
  <si>
    <t>Naziv</t>
  </si>
  <si>
    <t xml:space="preserve">     Prihodi i rashodi, te primici i izdaci Proračuna i projekcije za 2019. i 2020. godinu utvrđuju se u Računu prihoda i rashoda i Računu financiranja po ekonomskoj klasifikaciji, kako slijedi:</t>
  </si>
  <si>
    <t>Članak 4.</t>
  </si>
  <si>
    <t xml:space="preserve">KLASA: </t>
  </si>
  <si>
    <t xml:space="preserve">URBROJ: </t>
  </si>
  <si>
    <t>IV. ZAVRŠNE ODREDBE</t>
  </si>
  <si>
    <t>Izvor 6. PRIHODI OD PRODAJE ILI ZAMJENE NEFINANCIJSKE IMOVINE I NAKNADE S NASLOVA OSIGURANJA</t>
  </si>
  <si>
    <t xml:space="preserve">Izvor 1. </t>
  </si>
  <si>
    <t>OPĆI PRIHODI I PRIMICI</t>
  </si>
  <si>
    <t xml:space="preserve">Izvor 2. </t>
  </si>
  <si>
    <t>VLASTITI PRIHODI</t>
  </si>
  <si>
    <t xml:space="preserve">Izvor 3. </t>
  </si>
  <si>
    <t>PRIHODI ZA POSEBNE NAMJENE</t>
  </si>
  <si>
    <t xml:space="preserve">Izvor 4. </t>
  </si>
  <si>
    <t>POMOĆI</t>
  </si>
  <si>
    <t xml:space="preserve">Izvor 5. </t>
  </si>
  <si>
    <t>DONACIJE</t>
  </si>
  <si>
    <t xml:space="preserve">Izvor 6. </t>
  </si>
  <si>
    <t>PRIHODI OD PRODAJE ILI ZAMJENE NEFINANCIJSKE IMOVINE I NAKNADE S NASLOVA OSIGURANJA</t>
  </si>
  <si>
    <t>B. RASPOLOŽIVA SREDSTVA IZ PRETHODNIH GODINA (VIŠAK PRIHODA I REZERVIRANJA)</t>
  </si>
  <si>
    <t xml:space="preserve">Prihodi iz nadležnog proračuna za financiranje redovne djelatnosti proračunskih korisnika </t>
  </si>
  <si>
    <t>Program 0000 PLAĆE ZAPOSLENIH</t>
  </si>
  <si>
    <t>Aktivnost 000000A Ministarstvo znanosti, obrazovanja-plaće zaposlenih</t>
  </si>
  <si>
    <t>Plaće</t>
  </si>
  <si>
    <t>Ostali rashodi za plaće</t>
  </si>
  <si>
    <t>Proračunski korisnik 10811 Osnovna škola Rude</t>
  </si>
  <si>
    <t xml:space="preserve">     Ovaj Financijski plan za 2018. i projekcija za 2019. i 2020. godinu objavit će se na službenoj internet stranici Osnovne škole Rude, a stupa na snagu 1. siječnja 2018. godine.</t>
  </si>
  <si>
    <t>64</t>
  </si>
  <si>
    <t>Prihodi od imovine</t>
  </si>
  <si>
    <t>641</t>
  </si>
  <si>
    <t>Prihodi od financijske imovine</t>
  </si>
  <si>
    <t>72</t>
  </si>
  <si>
    <t>Prihodi od prodaje proizvedene dugotrajne imovine</t>
  </si>
  <si>
    <t>721</t>
  </si>
  <si>
    <t>Prihodi od prodaje građevinskih objekata</t>
  </si>
  <si>
    <r>
      <t xml:space="preserve">      Na temelju članka 39. stavka 1. Zakona o proračunu (Narodne novine br. 87/08., 136/12. i 15/15.), članka 40. Statuta Osnovne škole Rude (Službene vijesti Grada Samobora br. 4/15.) Školski odbor Osnove škole Rude na svojoj</t>
    </r>
    <r>
      <rPr>
        <sz val="12"/>
        <color rgb="FFFF0000"/>
        <rFont val="Times New Roman"/>
        <family val="1"/>
        <charset val="238"/>
      </rPr>
      <t xml:space="preserve"> 9. sjednici održanoj 28.12.2017. godine donijelo je:  </t>
    </r>
  </si>
  <si>
    <t>FINANCIJSKI PLAN OSNOVNE ŠKOLE RUDE ZA 2018. GODINU
I PROJEKCIJU ZA 2019. I 2020. GODINU</t>
  </si>
  <si>
    <t xml:space="preserve">     Financijski plan Osnovne škole Rude za 2018. godinu (u daljnjem tekstu: Financijski plan)  i projekcija za 2019. i 2020. godinu sadrži:</t>
  </si>
  <si>
    <t>Ukupno prihodi</t>
  </si>
  <si>
    <t>Ukupno rashodi</t>
  </si>
  <si>
    <t xml:space="preserve">    Rashodi i izdaci Financijskog plana u ukupnom iznosu od 5.182.980 kn i projekcija za 2019. i 2020. godinu raspoređuju se po proračunskim klasifikacijama u Posebnom dijelu Financijskog plana, kako slijedi:</t>
  </si>
  <si>
    <t>400-02/17-01/7</t>
  </si>
  <si>
    <t>238/27-16-17-1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</si>
</sst>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Geneva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FFFF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9"/>
      <color rgb="FF3366FF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1"/>
      <color rgb="FF80808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333399"/>
      <name val="Calibri"/>
      <family val="2"/>
      <charset val="238"/>
    </font>
    <font>
      <sz val="8"/>
      <color indexed="8"/>
      <name val="Arimo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indexed="8"/>
      <name val="Arimo"/>
      <charset val="238"/>
    </font>
    <font>
      <sz val="12"/>
      <color rgb="FFFF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4"/>
      </top>
      <bottom/>
      <diagonal/>
    </border>
  </borders>
  <cellStyleXfs count="105">
    <xf numFmtId="0" fontId="0" fillId="0" borderId="0"/>
    <xf numFmtId="0" fontId="1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>
      <alignment wrapText="1"/>
    </xf>
    <xf numFmtId="0" fontId="7" fillId="0" borderId="0"/>
    <xf numFmtId="0" fontId="1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3" fillId="0" borderId="0" applyNumberFormat="0" applyBorder="0" applyProtection="0"/>
    <xf numFmtId="0" fontId="1" fillId="0" borderId="0" applyNumberFormat="0" applyBorder="0" applyProtection="0"/>
    <xf numFmtId="0" fontId="15" fillId="0" borderId="0"/>
    <xf numFmtId="0" fontId="6" fillId="0" borderId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1" fillId="0" borderId="0" applyNumberFormat="0" applyBorder="0" applyProtection="0">
      <alignment wrapText="1"/>
    </xf>
    <xf numFmtId="0" fontId="8" fillId="0" borderId="0"/>
    <xf numFmtId="0" fontId="8" fillId="10" borderId="0" applyNumberFormat="0" applyFont="0" applyBorder="0" applyAlignment="0" applyProtection="0"/>
    <xf numFmtId="0" fontId="8" fillId="11" borderId="0" applyNumberFormat="0" applyFont="0" applyBorder="0" applyAlignment="0" applyProtection="0"/>
    <xf numFmtId="0" fontId="8" fillId="12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4" borderId="0" applyNumberFormat="0" applyFont="0" applyBorder="0" applyAlignment="0" applyProtection="0"/>
    <xf numFmtId="0" fontId="8" fillId="15" borderId="0" applyNumberFormat="0" applyFont="0" applyBorder="0" applyAlignment="0" applyProtection="0"/>
    <xf numFmtId="0" fontId="8" fillId="16" borderId="0" applyNumberFormat="0" applyFont="0" applyBorder="0" applyAlignment="0" applyProtection="0"/>
    <xf numFmtId="0" fontId="8" fillId="17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8" borderId="0" applyNumberFormat="0" applyFont="0" applyBorder="0" applyAlignment="0" applyProtection="0"/>
    <xf numFmtId="0" fontId="8" fillId="19" borderId="0" applyNumberFormat="0" applyFont="0" applyBorder="0" applyAlignment="0" applyProtection="0"/>
    <xf numFmtId="0" fontId="8" fillId="18" borderId="0" applyNumberFormat="0" applyFont="0" applyBorder="0" applyAlignment="0" applyProtection="0"/>
    <xf numFmtId="0" fontId="8" fillId="18" borderId="0" applyNumberFormat="0" applyFon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6" fillId="9" borderId="18" applyNumberFormat="0" applyAlignment="0" applyProtection="0"/>
    <xf numFmtId="0" fontId="27" fillId="11" borderId="0" applyNumberFormat="0" applyBorder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28" borderId="0" applyNumberFormat="0" applyBorder="0" applyAlignment="0" applyProtection="0"/>
    <xf numFmtId="0" fontId="6" fillId="0" borderId="0"/>
    <xf numFmtId="0" fontId="7" fillId="0" borderId="0"/>
    <xf numFmtId="0" fontId="1" fillId="0" borderId="0" applyNumberFormat="0" applyBorder="0" applyProtection="0">
      <alignment wrapText="1"/>
    </xf>
    <xf numFmtId="0" fontId="1" fillId="0" borderId="0" applyNumberFormat="0" applyBorder="0" applyProtection="0">
      <alignment wrapText="1"/>
    </xf>
    <xf numFmtId="0" fontId="7" fillId="0" borderId="0">
      <alignment wrapText="1"/>
    </xf>
    <xf numFmtId="0" fontId="1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32" fillId="0" borderId="22" applyNumberFormat="0" applyFill="0" applyAlignment="0" applyProtection="0"/>
    <xf numFmtId="0" fontId="33" fillId="29" borderId="23" applyNumberFormat="0" applyAlignment="0" applyProtection="0"/>
    <xf numFmtId="4" fontId="1" fillId="28" borderId="24" applyProtection="0">
      <alignment vertical="center"/>
    </xf>
    <xf numFmtId="4" fontId="34" fillId="28" borderId="25" applyProtection="0">
      <alignment vertical="center"/>
    </xf>
    <xf numFmtId="4" fontId="35" fillId="28" borderId="25" applyProtection="0">
      <alignment horizontal="left" vertical="center" indent="1"/>
    </xf>
    <xf numFmtId="0" fontId="35" fillId="28" borderId="25" applyNumberFormat="0" applyProtection="0">
      <alignment horizontal="left" vertical="top" indent="1"/>
    </xf>
    <xf numFmtId="4" fontId="35" fillId="30" borderId="0" applyBorder="0" applyProtection="0">
      <alignment horizontal="left" vertical="center" indent="1"/>
    </xf>
    <xf numFmtId="4" fontId="1" fillId="11" borderId="25" applyProtection="0">
      <alignment horizontal="right" vertical="center"/>
    </xf>
    <xf numFmtId="4" fontId="1" fillId="16" borderId="25" applyProtection="0">
      <alignment horizontal="right" vertical="center"/>
    </xf>
    <xf numFmtId="4" fontId="1" fillId="25" borderId="25" applyProtection="0">
      <alignment horizontal="right" vertical="center"/>
    </xf>
    <xf numFmtId="4" fontId="1" fillId="19" borderId="25" applyProtection="0">
      <alignment horizontal="right" vertical="center"/>
    </xf>
    <xf numFmtId="4" fontId="1" fillId="23" borderId="25" applyProtection="0">
      <alignment horizontal="right" vertical="center"/>
    </xf>
    <xf numFmtId="4" fontId="1" fillId="27" borderId="25" applyProtection="0">
      <alignment horizontal="right" vertical="center"/>
    </xf>
    <xf numFmtId="4" fontId="1" fillId="26" borderId="25" applyProtection="0">
      <alignment horizontal="right" vertical="center"/>
    </xf>
    <xf numFmtId="4" fontId="1" fillId="31" borderId="25" applyProtection="0">
      <alignment horizontal="right" vertical="center"/>
    </xf>
    <xf numFmtId="4" fontId="1" fillId="17" borderId="25" applyProtection="0">
      <alignment horizontal="right" vertical="center"/>
    </xf>
    <xf numFmtId="4" fontId="35" fillId="0" borderId="26" applyFill="0" applyProtection="0">
      <alignment horizontal="left" vertical="center" indent="1"/>
    </xf>
    <xf numFmtId="4" fontId="1" fillId="14" borderId="0" applyBorder="0" applyProtection="0">
      <alignment horizontal="left" vertical="center" indent="1"/>
    </xf>
    <xf numFmtId="4" fontId="5" fillId="32" borderId="0" applyBorder="0" applyProtection="0">
      <alignment horizontal="left" vertical="center" indent="1"/>
    </xf>
    <xf numFmtId="4" fontId="35" fillId="30" borderId="25" applyProtection="0">
      <alignment horizontal="center" vertical="top"/>
    </xf>
    <xf numFmtId="4" fontId="1" fillId="14" borderId="0" applyBorder="0" applyProtection="0">
      <alignment horizontal="left" vertical="center" indent="1"/>
    </xf>
    <xf numFmtId="4" fontId="1" fillId="30" borderId="0" applyBorder="0" applyProtection="0">
      <alignment horizontal="left" vertical="center" indent="1"/>
    </xf>
    <xf numFmtId="0" fontId="1" fillId="32" borderId="25" applyNumberFormat="0" applyProtection="0">
      <alignment horizontal="left" vertical="center" indent="1"/>
    </xf>
    <xf numFmtId="0" fontId="1" fillId="32" borderId="25" applyNumberFormat="0" applyProtection="0">
      <alignment horizontal="left" vertical="top" indent="1"/>
    </xf>
    <xf numFmtId="0" fontId="1" fillId="30" borderId="25" applyNumberFormat="0" applyProtection="0">
      <alignment horizontal="left" vertical="center" indent="1"/>
    </xf>
    <xf numFmtId="0" fontId="1" fillId="30" borderId="25" applyNumberFormat="0" applyProtection="0">
      <alignment horizontal="left" vertical="top" indent="1"/>
    </xf>
    <xf numFmtId="0" fontId="1" fillId="18" borderId="25" applyNumberFormat="0" applyProtection="0">
      <alignment horizontal="left" vertical="center" indent="1"/>
    </xf>
    <xf numFmtId="0" fontId="1" fillId="18" borderId="25" applyNumberFormat="0" applyProtection="0">
      <alignment horizontal="left" vertical="top" indent="1"/>
    </xf>
    <xf numFmtId="0" fontId="36" fillId="14" borderId="25" applyNumberFormat="0" applyProtection="0">
      <alignment horizontal="left" vertical="center" indent="1"/>
    </xf>
    <xf numFmtId="0" fontId="36" fillId="14" borderId="25" applyNumberFormat="0" applyProtection="0">
      <alignment horizontal="left" vertical="center" indent="1"/>
    </xf>
    <xf numFmtId="0" fontId="1" fillId="14" borderId="25" applyNumberFormat="0" applyProtection="0">
      <alignment horizontal="left" vertical="top" indent="1"/>
    </xf>
    <xf numFmtId="0" fontId="1" fillId="0" borderId="0" applyNumberFormat="0" applyBorder="0" applyProtection="0"/>
    <xf numFmtId="4" fontId="1" fillId="33" borderId="25" applyProtection="0">
      <alignment vertical="center"/>
    </xf>
    <xf numFmtId="4" fontId="37" fillId="33" borderId="25" applyProtection="0">
      <alignment vertical="center"/>
    </xf>
    <xf numFmtId="4" fontId="1" fillId="33" borderId="25" applyProtection="0">
      <alignment horizontal="left" vertical="center" indent="1"/>
    </xf>
    <xf numFmtId="0" fontId="1" fillId="33" borderId="25" applyNumberFormat="0" applyProtection="0">
      <alignment horizontal="left" vertical="top" indent="1"/>
    </xf>
    <xf numFmtId="4" fontId="1" fillId="34" borderId="24" applyProtection="0">
      <alignment horizontal="right" vertical="center"/>
    </xf>
    <xf numFmtId="4" fontId="37" fillId="14" borderId="25" applyProtection="0">
      <alignment horizontal="right" vertical="center"/>
    </xf>
    <xf numFmtId="4" fontId="1" fillId="30" borderId="25" applyProtection="0">
      <alignment horizontal="left" vertical="center" indent="1"/>
    </xf>
    <xf numFmtId="0" fontId="35" fillId="30" borderId="25" applyNumberFormat="0" applyProtection="0">
      <alignment horizontal="center" vertical="top" wrapText="1"/>
    </xf>
    <xf numFmtId="4" fontId="38" fillId="34" borderId="0" applyBorder="0" applyProtection="0">
      <alignment horizontal="left" vertical="center" indent="1"/>
    </xf>
    <xf numFmtId="4" fontId="39" fillId="14" borderId="25" applyProtection="0">
      <alignment horizontal="right" vertical="center"/>
    </xf>
    <xf numFmtId="0" fontId="40" fillId="0" borderId="0" applyNumberFormat="0" applyFill="0" applyBorder="0" applyAlignment="0" applyProtection="0"/>
    <xf numFmtId="0" fontId="41" fillId="0" borderId="27" applyNumberFormat="0" applyFill="0" applyAlignment="0" applyProtection="0"/>
    <xf numFmtId="0" fontId="42" fillId="15" borderId="18" applyNumberFormat="0" applyAlignment="0" applyProtection="0"/>
  </cellStyleXfs>
  <cellXfs count="139">
    <xf numFmtId="0" fontId="0" fillId="0" borderId="0" xfId="0"/>
    <xf numFmtId="0" fontId="2" fillId="0" borderId="0" xfId="3" applyFont="1" applyFill="1" applyAlignment="1">
      <alignment horizontal="left"/>
    </xf>
    <xf numFmtId="0" fontId="2" fillId="0" borderId="0" xfId="3" applyFont="1" applyFill="1" applyAlignment="1">
      <alignment horizontal="left" wrapText="1"/>
    </xf>
    <xf numFmtId="0" fontId="2" fillId="0" borderId="0" xfId="3" applyFont="1" applyFill="1" applyAlignment="1">
      <alignment wrapText="1"/>
    </xf>
    <xf numFmtId="0" fontId="9" fillId="0" borderId="0" xfId="7" applyFont="1" applyFill="1" applyAlignment="1">
      <alignment vertical="center"/>
    </xf>
    <xf numFmtId="0" fontId="10" fillId="0" borderId="0" xfId="5" applyFont="1"/>
    <xf numFmtId="0" fontId="11" fillId="0" borderId="0" xfId="5" applyFont="1" applyAlignment="1">
      <alignment wrapText="1"/>
    </xf>
    <xf numFmtId="0" fontId="13" fillId="4" borderId="0" xfId="5" applyFont="1" applyFill="1"/>
    <xf numFmtId="0" fontId="13" fillId="5" borderId="0" xfId="5" applyFont="1" applyFill="1"/>
    <xf numFmtId="0" fontId="13" fillId="6" borderId="0" xfId="5" applyFont="1" applyFill="1"/>
    <xf numFmtId="0" fontId="13" fillId="7" borderId="0" xfId="5" applyFont="1" applyFill="1"/>
    <xf numFmtId="0" fontId="10" fillId="0" borderId="0" xfId="5" applyFont="1" applyAlignment="1">
      <alignment wrapText="1"/>
    </xf>
    <xf numFmtId="0" fontId="12" fillId="8" borderId="0" xfId="5" applyFont="1" applyFill="1"/>
    <xf numFmtId="3" fontId="13" fillId="4" borderId="0" xfId="5" applyNumberFormat="1" applyFont="1" applyFill="1"/>
    <xf numFmtId="3" fontId="13" fillId="5" borderId="0" xfId="5" applyNumberFormat="1" applyFont="1" applyFill="1"/>
    <xf numFmtId="3" fontId="13" fillId="6" borderId="0" xfId="5" applyNumberFormat="1" applyFont="1" applyFill="1"/>
    <xf numFmtId="3" fontId="13" fillId="7" borderId="0" xfId="5" applyNumberFormat="1" applyFont="1" applyFill="1"/>
    <xf numFmtId="3" fontId="11" fillId="0" borderId="0" xfId="5" applyNumberFormat="1" applyFont="1"/>
    <xf numFmtId="3" fontId="10" fillId="0" borderId="0" xfId="5" applyNumberFormat="1" applyFont="1"/>
    <xf numFmtId="3" fontId="12" fillId="8" borderId="0" xfId="5" applyNumberFormat="1" applyFont="1" applyFill="1"/>
    <xf numFmtId="0" fontId="11" fillId="0" borderId="1" xfId="0" applyFont="1" applyBorder="1" applyAlignment="1" applyProtection="1">
      <alignment horizontal="center" wrapText="1"/>
    </xf>
    <xf numFmtId="3" fontId="11" fillId="0" borderId="1" xfId="0" applyNumberFormat="1" applyFont="1" applyBorder="1" applyAlignment="1" applyProtection="1">
      <alignment horizontal="center" wrapText="1"/>
    </xf>
    <xf numFmtId="0" fontId="17" fillId="0" borderId="0" xfId="0" applyFont="1"/>
    <xf numFmtId="0" fontId="9" fillId="0" borderId="4" xfId="3" applyFont="1" applyFill="1" applyBorder="1" applyAlignment="1">
      <alignment horizontal="left"/>
    </xf>
    <xf numFmtId="0" fontId="9" fillId="0" borderId="2" xfId="3" applyFont="1" applyFill="1" applyBorder="1" applyAlignment="1">
      <alignment horizontal="left"/>
    </xf>
    <xf numFmtId="3" fontId="9" fillId="0" borderId="1" xfId="4" applyNumberFormat="1" applyFont="1" applyFill="1" applyBorder="1" applyAlignment="1">
      <alignment horizontal="right" vertical="center"/>
    </xf>
    <xf numFmtId="0" fontId="14" fillId="0" borderId="1" xfId="0" applyFont="1" applyBorder="1"/>
    <xf numFmtId="3" fontId="20" fillId="0" borderId="2" xfId="1" applyNumberFormat="1" applyFont="1" applyFill="1" applyBorder="1" applyAlignment="1"/>
    <xf numFmtId="3" fontId="20" fillId="0" borderId="1" xfId="4" applyNumberFormat="1" applyFont="1" applyFill="1" applyBorder="1" applyAlignment="1">
      <alignment horizontal="right" vertical="center"/>
    </xf>
    <xf numFmtId="0" fontId="9" fillId="0" borderId="4" xfId="2" applyFont="1" applyFill="1" applyBorder="1" applyAlignment="1">
      <alignment horizontal="left" vertical="top"/>
    </xf>
    <xf numFmtId="0" fontId="9" fillId="0" borderId="2" xfId="2" applyFont="1" applyFill="1" applyBorder="1" applyAlignment="1">
      <alignment horizontal="justify" vertical="top"/>
    </xf>
    <xf numFmtId="3" fontId="9" fillId="0" borderId="2" xfId="1" applyNumberFormat="1" applyFont="1" applyFill="1" applyBorder="1" applyAlignment="1"/>
    <xf numFmtId="0" fontId="20" fillId="0" borderId="0" xfId="2" applyFont="1" applyFill="1" applyAlignment="1">
      <alignment horizontal="justify" vertical="top"/>
    </xf>
    <xf numFmtId="3" fontId="20" fillId="0" borderId="0" xfId="1" applyNumberFormat="1" applyFont="1" applyFill="1" applyAlignment="1"/>
    <xf numFmtId="0" fontId="20" fillId="0" borderId="0" xfId="3" applyFont="1" applyFill="1" applyAlignment="1">
      <alignment horizontal="left"/>
    </xf>
    <xf numFmtId="3" fontId="20" fillId="0" borderId="1" xfId="3" applyNumberFormat="1" applyFont="1" applyFill="1" applyBorder="1" applyAlignment="1">
      <alignment horizontal="right"/>
    </xf>
    <xf numFmtId="3" fontId="9" fillId="0" borderId="1" xfId="3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0" fontId="20" fillId="0" borderId="4" xfId="2" applyFont="1" applyFill="1" applyBorder="1" applyAlignment="1">
      <alignment horizontal="left" vertical="top"/>
    </xf>
    <xf numFmtId="0" fontId="20" fillId="0" borderId="0" xfId="2" applyFont="1" applyFill="1" applyAlignment="1">
      <alignment horizontal="left" vertical="top"/>
    </xf>
    <xf numFmtId="0" fontId="4" fillId="0" borderId="0" xfId="3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9" fillId="0" borderId="4" xfId="2" applyFont="1" applyFill="1" applyBorder="1" applyAlignment="1">
      <alignment vertical="top"/>
    </xf>
    <xf numFmtId="0" fontId="9" fillId="0" borderId="2" xfId="2" applyFont="1" applyFill="1" applyBorder="1" applyAlignment="1">
      <alignment vertical="top"/>
    </xf>
    <xf numFmtId="0" fontId="9" fillId="0" borderId="0" xfId="3" applyFont="1" applyFill="1" applyBorder="1" applyAlignment="1"/>
    <xf numFmtId="0" fontId="20" fillId="0" borderId="0" xfId="3" applyFont="1" applyFill="1" applyBorder="1" applyAlignment="1"/>
    <xf numFmtId="3" fontId="17" fillId="0" borderId="0" xfId="0" applyNumberFormat="1" applyFont="1"/>
    <xf numFmtId="0" fontId="17" fillId="0" borderId="1" xfId="0" applyFont="1" applyBorder="1"/>
    <xf numFmtId="3" fontId="11" fillId="3" borderId="10" xfId="0" applyNumberFormat="1" applyFont="1" applyFill="1" applyBorder="1" applyAlignment="1" applyProtection="1">
      <alignment horizontal="center" wrapText="1"/>
    </xf>
    <xf numFmtId="3" fontId="11" fillId="3" borderId="6" xfId="0" applyNumberFormat="1" applyFont="1" applyFill="1" applyBorder="1" applyAlignment="1" applyProtection="1">
      <alignment horizontal="center" wrapText="1"/>
    </xf>
    <xf numFmtId="0" fontId="10" fillId="0" borderId="0" xfId="5" applyFont="1" applyAlignment="1">
      <alignment vertical="center"/>
    </xf>
    <xf numFmtId="0" fontId="10" fillId="0" borderId="0" xfId="5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4" fontId="12" fillId="2" borderId="0" xfId="5" applyNumberFormat="1" applyFont="1" applyFill="1" applyAlignment="1">
      <alignment vertical="center"/>
    </xf>
    <xf numFmtId="4" fontId="12" fillId="2" borderId="0" xfId="5" applyNumberFormat="1" applyFont="1" applyFill="1" applyAlignment="1">
      <alignment vertical="center" wrapText="1"/>
    </xf>
    <xf numFmtId="3" fontId="12" fillId="2" borderId="0" xfId="5" applyNumberFormat="1" applyFont="1" applyFill="1" applyAlignment="1">
      <alignment vertical="center"/>
    </xf>
    <xf numFmtId="4" fontId="11" fillId="0" borderId="0" xfId="5" applyNumberFormat="1" applyFont="1" applyAlignment="1">
      <alignment vertical="center"/>
    </xf>
    <xf numFmtId="4" fontId="11" fillId="0" borderId="0" xfId="5" applyNumberFormat="1" applyFont="1" applyAlignment="1">
      <alignment vertical="center" wrapText="1"/>
    </xf>
    <xf numFmtId="3" fontId="11" fillId="0" borderId="0" xfId="5" applyNumberFormat="1" applyFont="1" applyAlignment="1">
      <alignment vertical="center"/>
    </xf>
    <xf numFmtId="4" fontId="10" fillId="0" borderId="0" xfId="5" applyNumberFormat="1" applyFont="1" applyAlignment="1">
      <alignment vertical="center"/>
    </xf>
    <xf numFmtId="4" fontId="10" fillId="0" borderId="0" xfId="5" applyNumberFormat="1" applyFont="1" applyAlignment="1">
      <alignment vertical="center" wrapText="1"/>
    </xf>
    <xf numFmtId="0" fontId="11" fillId="0" borderId="0" xfId="5" applyFont="1" applyAlignment="1">
      <alignment vertical="center"/>
    </xf>
    <xf numFmtId="0" fontId="14" fillId="0" borderId="0" xfId="14" applyFont="1" applyFill="1" applyAlignment="1"/>
    <xf numFmtId="0" fontId="10" fillId="0" borderId="0" xfId="14" applyFont="1" applyFill="1" applyAlignment="1">
      <alignment horizontal="center"/>
    </xf>
    <xf numFmtId="0" fontId="10" fillId="0" borderId="0" xfId="14" applyFont="1" applyFill="1" applyAlignment="1"/>
    <xf numFmtId="0" fontId="10" fillId="0" borderId="0" xfId="15" applyFont="1" applyFill="1" applyAlignment="1">
      <alignment horizontal="left"/>
    </xf>
    <xf numFmtId="3" fontId="23" fillId="0" borderId="0" xfId="15" applyNumberFormat="1" applyFont="1" applyFill="1" applyAlignment="1"/>
    <xf numFmtId="0" fontId="24" fillId="0" borderId="0" xfId="15" applyFont="1" applyFill="1" applyAlignment="1">
      <alignment wrapText="1"/>
    </xf>
    <xf numFmtId="2" fontId="24" fillId="0" borderId="0" xfId="15" applyNumberFormat="1" applyFont="1" applyFill="1" applyAlignment="1">
      <alignment wrapText="1"/>
    </xf>
    <xf numFmtId="3" fontId="24" fillId="0" borderId="0" xfId="15" applyNumberFormat="1" applyFont="1" applyFill="1" applyAlignment="1">
      <alignment horizontal="center" wrapText="1"/>
    </xf>
    <xf numFmtId="3" fontId="24" fillId="0" borderId="0" xfId="15" applyNumberFormat="1" applyFont="1" applyFill="1" applyAlignment="1">
      <alignment wrapText="1"/>
    </xf>
    <xf numFmtId="0" fontId="23" fillId="0" borderId="0" xfId="15" applyFont="1" applyFill="1" applyAlignment="1">
      <alignment wrapText="1"/>
    </xf>
    <xf numFmtId="3" fontId="23" fillId="0" borderId="0" xfId="15" applyNumberFormat="1" applyFont="1" applyFill="1" applyAlignment="1">
      <alignment horizontal="center"/>
    </xf>
    <xf numFmtId="0" fontId="23" fillId="0" borderId="0" xfId="15" applyFont="1" applyFill="1" applyAlignment="1"/>
    <xf numFmtId="0" fontId="23" fillId="0" borderId="0" xfId="14" applyFont="1" applyFill="1" applyAlignment="1"/>
    <xf numFmtId="0" fontId="23" fillId="0" borderId="0" xfId="14" applyFont="1" applyFill="1" applyAlignment="1">
      <alignment horizontal="center"/>
    </xf>
    <xf numFmtId="0" fontId="43" fillId="0" borderId="0" xfId="0" applyFont="1" applyFill="1" applyBorder="1" applyAlignment="1" applyProtection="1">
      <alignment vertical="center" wrapText="1"/>
    </xf>
    <xf numFmtId="3" fontId="10" fillId="0" borderId="0" xfId="5" applyNumberFormat="1" applyFont="1" applyFill="1" applyAlignment="1">
      <alignment vertical="center"/>
    </xf>
    <xf numFmtId="3" fontId="44" fillId="0" borderId="0" xfId="0" applyNumberFormat="1" applyFont="1" applyFill="1" applyBorder="1" applyAlignment="1" applyProtection="1">
      <alignment vertical="center" wrapText="1"/>
    </xf>
    <xf numFmtId="3" fontId="44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7" applyFont="1" applyFill="1" applyAlignment="1">
      <alignment horizontal="left" vertical="center" wrapText="1"/>
    </xf>
    <xf numFmtId="0" fontId="44" fillId="0" borderId="28" xfId="0" applyFont="1" applyFill="1" applyBorder="1" applyAlignment="1" applyProtection="1">
      <alignment vertical="center" wrapText="1"/>
    </xf>
    <xf numFmtId="0" fontId="44" fillId="0" borderId="0" xfId="0" applyFont="1" applyFill="1" applyBorder="1" applyAlignment="1" applyProtection="1">
      <alignment vertical="center" wrapText="1"/>
    </xf>
    <xf numFmtId="0" fontId="11" fillId="0" borderId="0" xfId="5" applyNumberFormat="1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24" fillId="0" borderId="0" xfId="15" applyFont="1" applyFill="1" applyAlignment="1">
      <alignment horizontal="left" wrapText="1"/>
    </xf>
    <xf numFmtId="0" fontId="46" fillId="0" borderId="0" xfId="0" applyFont="1"/>
    <xf numFmtId="0" fontId="4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3" fontId="22" fillId="0" borderId="0" xfId="0" applyNumberFormat="1" applyFont="1"/>
    <xf numFmtId="3" fontId="46" fillId="0" borderId="0" xfId="0" applyNumberFormat="1" applyFont="1"/>
    <xf numFmtId="3" fontId="11" fillId="35" borderId="0" xfId="5" applyNumberFormat="1" applyFont="1" applyFill="1" applyBorder="1"/>
    <xf numFmtId="4" fontId="0" fillId="0" borderId="0" xfId="0" applyNumberFormat="1"/>
    <xf numFmtId="0" fontId="0" fillId="0" borderId="0" xfId="0"/>
    <xf numFmtId="0" fontId="16" fillId="0" borderId="0" xfId="0" applyFont="1"/>
    <xf numFmtId="4" fontId="16" fillId="0" borderId="0" xfId="0" applyNumberFormat="1" applyFont="1"/>
    <xf numFmtId="0" fontId="10" fillId="0" borderId="0" xfId="5" applyFont="1" applyAlignment="1">
      <alignment horizontal="right" vertical="center"/>
    </xf>
    <xf numFmtId="3" fontId="47" fillId="0" borderId="0" xfId="0" applyNumberFormat="1" applyFont="1" applyFill="1" applyBorder="1" applyAlignment="1" applyProtection="1">
      <alignment vertical="center" wrapText="1"/>
    </xf>
    <xf numFmtId="0" fontId="47" fillId="0" borderId="0" xfId="0" applyFont="1" applyFill="1" applyBorder="1" applyAlignment="1" applyProtection="1">
      <alignment vertical="center" wrapText="1"/>
    </xf>
    <xf numFmtId="3" fontId="19" fillId="0" borderId="0" xfId="0" applyNumberFormat="1" applyFont="1"/>
    <xf numFmtId="3" fontId="17" fillId="0" borderId="0" xfId="0" applyNumberFormat="1" applyFont="1" applyAlignment="1">
      <alignment wrapText="1"/>
    </xf>
    <xf numFmtId="3" fontId="43" fillId="0" borderId="0" xfId="0" applyNumberFormat="1" applyFont="1" applyFill="1" applyBorder="1" applyAlignment="1" applyProtection="1">
      <alignment vertical="center" wrapText="1"/>
    </xf>
    <xf numFmtId="0" fontId="9" fillId="0" borderId="7" xfId="2" applyFont="1" applyFill="1" applyBorder="1" applyAlignment="1">
      <alignment vertical="top" wrapText="1"/>
    </xf>
    <xf numFmtId="0" fontId="15" fillId="0" borderId="15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1" fillId="0" borderId="12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17" xfId="3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vertical="top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45" fillId="0" borderId="0" xfId="0" applyFont="1" applyAlignment="1">
      <alignment horizontal="left" vertical="center" wrapText="1"/>
    </xf>
    <xf numFmtId="0" fontId="21" fillId="0" borderId="7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23" fillId="0" borderId="0" xfId="3" applyFont="1" applyFill="1" applyAlignment="1">
      <alignment horizontal="justify" wrapText="1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left" wrapText="1"/>
    </xf>
    <xf numFmtId="0" fontId="4" fillId="0" borderId="0" xfId="3" applyFont="1" applyFill="1" applyAlignment="1">
      <alignment horizontal="center" vertical="center"/>
    </xf>
    <xf numFmtId="0" fontId="9" fillId="0" borderId="3" xfId="2" applyFont="1" applyFill="1" applyBorder="1" applyAlignment="1">
      <alignment horizontal="left" vertical="top" wrapText="1"/>
    </xf>
    <xf numFmtId="0" fontId="16" fillId="0" borderId="2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47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4" fillId="0" borderId="0" xfId="6" applyFont="1" applyFill="1" applyAlignment="1">
      <alignment horizontal="center" vertical="center"/>
    </xf>
    <xf numFmtId="0" fontId="2" fillId="0" borderId="0" xfId="7" applyFont="1" applyFill="1" applyAlignment="1">
      <alignment horizontal="left" vertical="center" wrapText="1"/>
    </xf>
    <xf numFmtId="0" fontId="22" fillId="3" borderId="5" xfId="11" applyFont="1" applyFill="1" applyBorder="1" applyAlignment="1">
      <alignment horizontal="center" vertical="center" wrapText="1"/>
    </xf>
    <xf numFmtId="0" fontId="22" fillId="3" borderId="10" xfId="11" applyFont="1" applyFill="1" applyBorder="1" applyAlignment="1">
      <alignment horizontal="center" vertical="center" wrapText="1"/>
    </xf>
    <xf numFmtId="0" fontId="11" fillId="3" borderId="10" xfId="3" applyFont="1" applyFill="1" applyBorder="1" applyAlignment="1">
      <alignment horizontal="center" vertical="center"/>
    </xf>
    <xf numFmtId="0" fontId="4" fillId="0" borderId="0" xfId="9" applyFont="1" applyFill="1" applyAlignment="1">
      <alignment horizontal="left" vertical="center"/>
    </xf>
    <xf numFmtId="0" fontId="4" fillId="0" borderId="0" xfId="9" applyFont="1" applyFill="1" applyAlignment="1">
      <alignment horizontal="center"/>
    </xf>
    <xf numFmtId="0" fontId="2" fillId="0" borderId="0" xfId="10" applyFont="1" applyFill="1" applyAlignment="1">
      <alignment horizontal="center" wrapText="1"/>
    </xf>
    <xf numFmtId="0" fontId="23" fillId="0" borderId="0" xfId="15" applyFont="1" applyFill="1" applyAlignment="1">
      <alignment horizontal="left" wrapText="1"/>
    </xf>
    <xf numFmtId="0" fontId="13" fillId="6" borderId="0" xfId="5" applyFont="1" applyFill="1" applyAlignment="1">
      <alignment horizontal="left" wrapText="1"/>
    </xf>
    <xf numFmtId="0" fontId="24" fillId="0" borderId="0" xfId="15" applyFont="1" applyFill="1" applyAlignment="1">
      <alignment horizontal="left" wrapText="1"/>
    </xf>
    <xf numFmtId="0" fontId="24" fillId="0" borderId="0" xfId="15" applyFont="1" applyFill="1" applyAlignment="1">
      <alignment horizontal="center"/>
    </xf>
  </cellXfs>
  <cellStyles count="105">
    <cellStyle name="20% - Isticanje1 2" xfId="19"/>
    <cellStyle name="20% - Isticanje2 2" xfId="20"/>
    <cellStyle name="20% - Isticanje3 2" xfId="21"/>
    <cellStyle name="20% - Isticanje4 2" xfId="22"/>
    <cellStyle name="20% - Isticanje5 2" xfId="23"/>
    <cellStyle name="20% - Isticanje6 2" xfId="24"/>
    <cellStyle name="40% - Isticanje2 2" xfId="25"/>
    <cellStyle name="40% - Isticanje3 2" xfId="26"/>
    <cellStyle name="40% - Isticanje4 2" xfId="27"/>
    <cellStyle name="40% - Isticanje5 2" xfId="28"/>
    <cellStyle name="40% - Isticanje6 2" xfId="29"/>
    <cellStyle name="40% - Naglasak1" xfId="30"/>
    <cellStyle name="40% - Naglasak1 2" xfId="31"/>
    <cellStyle name="60% - Isticanje1 2" xfId="32"/>
    <cellStyle name="60% - Isticanje2 2" xfId="33"/>
    <cellStyle name="60% - Isticanje3 2" xfId="34"/>
    <cellStyle name="60% - Isticanje4 2" xfId="35"/>
    <cellStyle name="60% - Isticanje5 2" xfId="36"/>
    <cellStyle name="60% - Isticanje6 2" xfId="37"/>
    <cellStyle name="Isticanje1 2" xfId="38"/>
    <cellStyle name="Isticanje2 2" xfId="39"/>
    <cellStyle name="Isticanje3 2" xfId="40"/>
    <cellStyle name="Isticanje4 2" xfId="41"/>
    <cellStyle name="Isticanje5 2" xfId="42"/>
    <cellStyle name="Isticanje6 2" xfId="43"/>
    <cellStyle name="Izračun 2" xfId="44"/>
    <cellStyle name="Loše 2" xfId="45"/>
    <cellStyle name="Naslov 1 2" xfId="46"/>
    <cellStyle name="Naslov 2 2" xfId="47"/>
    <cellStyle name="Naslov 3 2" xfId="48"/>
    <cellStyle name="Naslov 4 2" xfId="49"/>
    <cellStyle name="Neutralno 2" xfId="50"/>
    <cellStyle name="Normal 2" xfId="18"/>
    <cellStyle name="Normal 3" xfId="11"/>
    <cellStyle name="Normal 4" xfId="51"/>
    <cellStyle name="Normal 5" xfId="52"/>
    <cellStyle name="Normal_1_ akt proračuna 2012" xfId="7"/>
    <cellStyle name="Normalno" xfId="0" builtinId="0"/>
    <cellStyle name="Normalno 2" xfId="5"/>
    <cellStyle name="Normalno 2 2" xfId="17"/>
    <cellStyle name="Normalno 2 3" xfId="12"/>
    <cellStyle name="Normalno 3" xfId="53"/>
    <cellStyle name="Normalno 4" xfId="13"/>
    <cellStyle name="Normalno 4 2" xfId="16"/>
    <cellStyle name="Normalno 5" xfId="4"/>
    <cellStyle name="Normalno 5 2" xfId="54"/>
    <cellStyle name="Normalno 6" xfId="14"/>
    <cellStyle name="Normalno 6 2" xfId="55"/>
    <cellStyle name="Normalno 7" xfId="8"/>
    <cellStyle name="Obično 2" xfId="56"/>
    <cellStyle name="Obično 3" xfId="57"/>
    <cellStyle name="Obično 3 2" xfId="58"/>
    <cellStyle name="Obično 4" xfId="59"/>
    <cellStyle name="Obično 4 2" xfId="15"/>
    <cellStyle name="Obično_1Prihodi-rashodi2004" xfId="2"/>
    <cellStyle name="Obično_1Prihodi-rashodi2004 2" xfId="9"/>
    <cellStyle name="Obično_Knjiga1" xfId="1"/>
    <cellStyle name="Obično_Knjiga1 2" xfId="10"/>
    <cellStyle name="Obično_obračun 2009 prva strana" xfId="3"/>
    <cellStyle name="Obično_obračun 2009 prva strana 2" xfId="6"/>
    <cellStyle name="Povezana ćelija 2" xfId="60"/>
    <cellStyle name="Provjera ćelije 2" xfId="61"/>
    <cellStyle name="SAPBEXaggData" xfId="62"/>
    <cellStyle name="SAPBEXaggDataEmph" xfId="63"/>
    <cellStyle name="SAPBEXaggItem" xfId="64"/>
    <cellStyle name="SAPBEXaggItemX" xfId="65"/>
    <cellStyle name="SAPBEXchaText" xfId="66"/>
    <cellStyle name="SAPBEXexcBad7" xfId="67"/>
    <cellStyle name="SAPBEXexcBad8" xfId="68"/>
    <cellStyle name="SAPBEXexcBad9" xfId="69"/>
    <cellStyle name="SAPBEXexcCritical4" xfId="70"/>
    <cellStyle name="SAPBEXexcCritical5" xfId="71"/>
    <cellStyle name="SAPBEXexcCritical6" xfId="72"/>
    <cellStyle name="SAPBEXexcGood1" xfId="73"/>
    <cellStyle name="SAPBEXexcGood2" xfId="74"/>
    <cellStyle name="SAPBEXexcGood3" xfId="75"/>
    <cellStyle name="SAPBEXfilterDrill" xfId="76"/>
    <cellStyle name="SAPBEXfilterItem" xfId="77"/>
    <cellStyle name="SAPBEXfilterText" xfId="78"/>
    <cellStyle name="SAPBEXformats" xfId="79"/>
    <cellStyle name="SAPBEXheaderItem" xfId="80"/>
    <cellStyle name="SAPBEXheaderText" xfId="81"/>
    <cellStyle name="SAPBEXHLevel0" xfId="82"/>
    <cellStyle name="SAPBEXHLevel0X" xfId="83"/>
    <cellStyle name="SAPBEXHLevel1" xfId="84"/>
    <cellStyle name="SAPBEXHLevel1X" xfId="85"/>
    <cellStyle name="SAPBEXHLevel2" xfId="86"/>
    <cellStyle name="SAPBEXHLevel2X" xfId="87"/>
    <cellStyle name="SAPBEXHLevel3" xfId="88"/>
    <cellStyle name="SAPBEXHLevel3 2" xfId="89"/>
    <cellStyle name="SAPBEXHLevel3X" xfId="90"/>
    <cellStyle name="SAPBEXinputData" xfId="91"/>
    <cellStyle name="SAPBEXresData" xfId="92"/>
    <cellStyle name="SAPBEXresDataEmph" xfId="93"/>
    <cellStyle name="SAPBEXresItem" xfId="94"/>
    <cellStyle name="SAPBEXresItemX" xfId="95"/>
    <cellStyle name="SAPBEXstdData" xfId="96"/>
    <cellStyle name="SAPBEXstdDataEmph" xfId="97"/>
    <cellStyle name="SAPBEXstdItem" xfId="98"/>
    <cellStyle name="SAPBEXstdItemX" xfId="99"/>
    <cellStyle name="SAPBEXtitle" xfId="100"/>
    <cellStyle name="SAPBEXundefined" xfId="101"/>
    <cellStyle name="Tekst objašnjenja 2" xfId="102"/>
    <cellStyle name="Ukupni zbroj 2" xfId="103"/>
    <cellStyle name="Unos 2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9"/>
  <sheetViews>
    <sheetView view="pageBreakPreview" zoomScale="60" workbookViewId="0">
      <selection activeCell="M14" sqref="M14"/>
    </sheetView>
  </sheetViews>
  <sheetFormatPr defaultRowHeight="15"/>
  <cols>
    <col min="1" max="1" width="3.28515625" style="22" customWidth="1"/>
    <col min="2" max="3" width="9.140625" style="22"/>
    <col min="4" max="4" width="28.85546875" style="22" customWidth="1"/>
    <col min="5" max="5" width="25.28515625" style="22" customWidth="1"/>
    <col min="6" max="9" width="12.42578125" style="22" bestFit="1" customWidth="1"/>
    <col min="10" max="16384" width="9.140625" style="22"/>
  </cols>
  <sheetData>
    <row r="1" spans="1:9" ht="69.75" customHeight="1">
      <c r="A1" s="117" t="s">
        <v>138</v>
      </c>
      <c r="B1" s="117"/>
      <c r="C1" s="117"/>
      <c r="D1" s="117"/>
      <c r="E1" s="117"/>
      <c r="F1" s="117"/>
      <c r="G1" s="117"/>
      <c r="H1" s="117"/>
      <c r="I1" s="117"/>
    </row>
    <row r="2" spans="1:9" ht="15" customHeight="1">
      <c r="A2" s="3"/>
      <c r="B2" s="3"/>
      <c r="C2" s="3"/>
      <c r="D2" s="3"/>
      <c r="E2" s="3"/>
      <c r="F2" s="3"/>
      <c r="G2" s="3"/>
      <c r="H2" s="3"/>
      <c r="I2" s="3"/>
    </row>
    <row r="3" spans="1:9" ht="33" customHeight="1">
      <c r="A3" s="118" t="s">
        <v>139</v>
      </c>
      <c r="B3" s="118"/>
      <c r="C3" s="118"/>
      <c r="D3" s="118"/>
      <c r="E3" s="118"/>
      <c r="F3" s="118"/>
      <c r="G3" s="118"/>
      <c r="H3" s="118"/>
      <c r="I3" s="118"/>
    </row>
    <row r="4" spans="1:9" ht="15" customHeight="1">
      <c r="A4" s="3"/>
      <c r="B4" s="3"/>
      <c r="C4" s="3"/>
      <c r="D4" s="3"/>
      <c r="E4" s="3"/>
      <c r="F4" s="3"/>
      <c r="G4" s="3"/>
      <c r="H4" s="3"/>
      <c r="I4" s="3"/>
    </row>
    <row r="5" spans="1:9" ht="15.75">
      <c r="A5" s="2"/>
      <c r="B5" s="2"/>
      <c r="C5" s="2"/>
      <c r="D5" s="2"/>
      <c r="E5" s="2"/>
      <c r="F5" s="2"/>
      <c r="G5" s="2"/>
      <c r="H5" s="2"/>
      <c r="I5" s="2"/>
    </row>
    <row r="6" spans="1:9" ht="15.75">
      <c r="A6" s="119" t="s">
        <v>10</v>
      </c>
      <c r="B6" s="119"/>
      <c r="C6" s="119"/>
      <c r="D6" s="119"/>
      <c r="E6" s="119"/>
      <c r="F6" s="2"/>
      <c r="G6" s="2"/>
      <c r="H6" s="2"/>
      <c r="I6" s="2"/>
    </row>
    <row r="7" spans="1:9" ht="15.75">
      <c r="A7" s="2"/>
      <c r="B7" s="2"/>
      <c r="C7" s="2"/>
      <c r="D7" s="2"/>
      <c r="E7" s="2"/>
      <c r="F7" s="2"/>
      <c r="G7" s="2"/>
      <c r="H7" s="2"/>
      <c r="I7" s="2"/>
    </row>
    <row r="8" spans="1:9" ht="15.75">
      <c r="A8" s="120" t="s">
        <v>11</v>
      </c>
      <c r="B8" s="120"/>
      <c r="C8" s="120"/>
      <c r="D8" s="120"/>
      <c r="E8" s="120"/>
      <c r="F8" s="120"/>
      <c r="G8" s="120"/>
      <c r="H8" s="120"/>
      <c r="I8" s="120"/>
    </row>
    <row r="9" spans="1:9" ht="15.75" customHeight="1">
      <c r="A9" s="113" t="s">
        <v>140</v>
      </c>
      <c r="B9" s="113"/>
      <c r="C9" s="113"/>
      <c r="D9" s="113"/>
      <c r="E9" s="113"/>
      <c r="F9" s="113"/>
      <c r="G9" s="113"/>
      <c r="H9" s="113"/>
      <c r="I9" s="113"/>
    </row>
    <row r="10" spans="1:9">
      <c r="A10" s="113"/>
      <c r="B10" s="113"/>
      <c r="C10" s="113"/>
      <c r="D10" s="113"/>
      <c r="E10" s="113"/>
      <c r="F10" s="113"/>
      <c r="G10" s="113"/>
      <c r="H10" s="113"/>
      <c r="I10" s="113"/>
    </row>
    <row r="11" spans="1:9" ht="15.75">
      <c r="A11" s="40" t="s">
        <v>9</v>
      </c>
      <c r="B11" s="1"/>
      <c r="C11" s="1"/>
      <c r="D11" s="1"/>
      <c r="E11" s="1"/>
      <c r="F11" s="1"/>
      <c r="G11" s="1"/>
    </row>
    <row r="12" spans="1:9" ht="26.25">
      <c r="A12" s="107" t="s">
        <v>102</v>
      </c>
      <c r="B12" s="108"/>
      <c r="C12" s="108"/>
      <c r="D12" s="109"/>
      <c r="E12" s="20" t="s">
        <v>97</v>
      </c>
      <c r="F12" s="21" t="s">
        <v>98</v>
      </c>
      <c r="G12" s="21" t="s">
        <v>99</v>
      </c>
      <c r="H12" s="21" t="s">
        <v>1</v>
      </c>
      <c r="I12" s="21" t="s">
        <v>0</v>
      </c>
    </row>
    <row r="13" spans="1:9">
      <c r="A13" s="23" t="s">
        <v>8</v>
      </c>
      <c r="B13" s="24"/>
      <c r="C13" s="24"/>
      <c r="D13" s="24"/>
      <c r="E13" s="25">
        <f>+E14+E15</f>
        <v>3446171</v>
      </c>
      <c r="F13" s="25">
        <f>+F14+F15</f>
        <v>3857434</v>
      </c>
      <c r="G13" s="25">
        <f>+G14+G15</f>
        <v>5172980</v>
      </c>
      <c r="H13" s="25">
        <f>+H14+H15</f>
        <v>5192330</v>
      </c>
      <c r="I13" s="25">
        <f>+I14+I15</f>
        <v>5191230</v>
      </c>
    </row>
    <row r="14" spans="1:9" ht="15.75" customHeight="1">
      <c r="A14" s="26" t="s">
        <v>13</v>
      </c>
      <c r="B14" s="26" t="s">
        <v>7</v>
      </c>
      <c r="C14" s="27"/>
      <c r="D14" s="27"/>
      <c r="E14" s="28">
        <v>3443897</v>
      </c>
      <c r="F14" s="28">
        <v>3854934</v>
      </c>
      <c r="G14" s="28">
        <f>+'OPĆI DIO -radni'!C6</f>
        <v>5170480</v>
      </c>
      <c r="H14" s="28">
        <f>+'OPĆI DIO -radni'!D6</f>
        <v>5189830</v>
      </c>
      <c r="I14" s="28">
        <f>+'OPĆI DIO -radni'!E6</f>
        <v>5188730</v>
      </c>
    </row>
    <row r="15" spans="1:9">
      <c r="A15" s="26" t="s">
        <v>28</v>
      </c>
      <c r="B15" s="26" t="s">
        <v>6</v>
      </c>
      <c r="C15" s="27"/>
      <c r="D15" s="27"/>
      <c r="E15" s="28">
        <v>2274</v>
      </c>
      <c r="F15" s="28">
        <v>2500</v>
      </c>
      <c r="G15" s="28">
        <f>+'OPĆI DIO -radni'!C18</f>
        <v>2500</v>
      </c>
      <c r="H15" s="28">
        <f>+'OPĆI DIO -radni'!D18</f>
        <v>2500</v>
      </c>
      <c r="I15" s="28">
        <f>+'OPĆI DIO -radni'!E18</f>
        <v>2500</v>
      </c>
    </row>
    <row r="16" spans="1:9">
      <c r="A16" s="29" t="s">
        <v>5</v>
      </c>
      <c r="B16" s="30"/>
      <c r="C16" s="31"/>
      <c r="D16" s="31"/>
      <c r="E16" s="25">
        <f>+E17+E18</f>
        <v>3361991</v>
      </c>
      <c r="F16" s="25">
        <f t="shared" ref="F16:I16" si="0">+F17+F18</f>
        <v>3883130</v>
      </c>
      <c r="G16" s="25">
        <f t="shared" si="0"/>
        <v>5182980</v>
      </c>
      <c r="H16" s="25">
        <f t="shared" si="0"/>
        <v>5192330</v>
      </c>
      <c r="I16" s="25">
        <f t="shared" si="0"/>
        <v>5191230</v>
      </c>
    </row>
    <row r="17" spans="1:9" ht="15.75" customHeight="1">
      <c r="A17" s="26" t="s">
        <v>29</v>
      </c>
      <c r="B17" s="26" t="s">
        <v>4</v>
      </c>
      <c r="C17" s="27"/>
      <c r="D17" s="27"/>
      <c r="E17" s="28">
        <v>3346996</v>
      </c>
      <c r="F17" s="28">
        <v>3839734</v>
      </c>
      <c r="G17" s="28">
        <f>+'OPĆI DIO -radni'!C21</f>
        <v>5145980</v>
      </c>
      <c r="H17" s="28">
        <f>+'OPĆI DIO -radni'!D21</f>
        <v>5165330</v>
      </c>
      <c r="I17" s="28">
        <f>+'OPĆI DIO -radni'!E21</f>
        <v>5164230</v>
      </c>
    </row>
    <row r="18" spans="1:9">
      <c r="A18" s="26" t="s">
        <v>56</v>
      </c>
      <c r="B18" s="26" t="s">
        <v>3</v>
      </c>
      <c r="C18" s="27"/>
      <c r="D18" s="27"/>
      <c r="E18" s="28">
        <v>14995</v>
      </c>
      <c r="F18" s="28">
        <v>43396</v>
      </c>
      <c r="G18" s="28">
        <f>+'OPĆI DIO -radni'!C35</f>
        <v>37000</v>
      </c>
      <c r="H18" s="28">
        <f>+'OPĆI DIO -radni'!D35</f>
        <v>27000</v>
      </c>
      <c r="I18" s="28">
        <f>+'OPĆI DIO -radni'!E35</f>
        <v>27000</v>
      </c>
    </row>
    <row r="19" spans="1:9">
      <c r="A19" s="114" t="s">
        <v>89</v>
      </c>
      <c r="B19" s="115"/>
      <c r="C19" s="115"/>
      <c r="D19" s="116"/>
      <c r="E19" s="25">
        <f>+E13-E16</f>
        <v>84180</v>
      </c>
      <c r="F19" s="25">
        <f>+F13-F16</f>
        <v>-25696</v>
      </c>
      <c r="G19" s="25">
        <f>+G13-G16</f>
        <v>-10000</v>
      </c>
      <c r="H19" s="25">
        <f>+H13-H16</f>
        <v>0</v>
      </c>
      <c r="I19" s="25">
        <f>+I13-I16</f>
        <v>0</v>
      </c>
    </row>
    <row r="20" spans="1:9">
      <c r="A20" s="32"/>
      <c r="B20" s="32"/>
      <c r="C20" s="33"/>
      <c r="D20" s="33"/>
      <c r="E20" s="33"/>
      <c r="F20" s="33"/>
      <c r="G20" s="33"/>
    </row>
    <row r="21" spans="1:9">
      <c r="A21" s="44" t="s">
        <v>122</v>
      </c>
      <c r="B21" s="45"/>
      <c r="C21" s="45"/>
      <c r="D21" s="45"/>
      <c r="E21" s="45"/>
      <c r="F21" s="45"/>
      <c r="G21" s="45"/>
    </row>
    <row r="22" spans="1:9" ht="26.25">
      <c r="A22" s="107" t="s">
        <v>102</v>
      </c>
      <c r="B22" s="108"/>
      <c r="C22" s="108"/>
      <c r="D22" s="109"/>
      <c r="E22" s="20" t="s">
        <v>97</v>
      </c>
      <c r="F22" s="21" t="s">
        <v>98</v>
      </c>
      <c r="G22" s="21" t="s">
        <v>99</v>
      </c>
      <c r="H22" s="21" t="s">
        <v>1</v>
      </c>
      <c r="I22" s="21" t="s">
        <v>0</v>
      </c>
    </row>
    <row r="23" spans="1:9" ht="29.25" customHeight="1">
      <c r="A23" s="121" t="s">
        <v>90</v>
      </c>
      <c r="B23" s="122"/>
      <c r="C23" s="122"/>
      <c r="D23" s="123"/>
      <c r="E23" s="36">
        <v>0</v>
      </c>
      <c r="F23" s="36">
        <v>0</v>
      </c>
      <c r="G23" s="36">
        <v>0</v>
      </c>
      <c r="H23" s="36">
        <v>0</v>
      </c>
      <c r="I23" s="36">
        <v>0</v>
      </c>
    </row>
    <row r="24" spans="1:9">
      <c r="A24" s="47">
        <v>9</v>
      </c>
      <c r="B24" s="38" t="s">
        <v>92</v>
      </c>
      <c r="C24" s="27"/>
      <c r="D24" s="27"/>
      <c r="E24" s="35">
        <v>0</v>
      </c>
      <c r="F24" s="35">
        <v>25696</v>
      </c>
      <c r="G24" s="35">
        <f>+'OPĆI DIO -radni'!C42</f>
        <v>10000</v>
      </c>
      <c r="H24" s="35">
        <v>0</v>
      </c>
      <c r="I24" s="35">
        <v>0</v>
      </c>
    </row>
    <row r="25" spans="1:9">
      <c r="A25" s="47">
        <v>9</v>
      </c>
      <c r="B25" s="38" t="s">
        <v>91</v>
      </c>
      <c r="C25" s="27"/>
      <c r="D25" s="27"/>
      <c r="E25" s="35">
        <v>66594</v>
      </c>
      <c r="F25" s="35">
        <v>0</v>
      </c>
      <c r="G25" s="35">
        <v>0</v>
      </c>
      <c r="H25" s="35">
        <v>0</v>
      </c>
      <c r="I25" s="35">
        <v>0</v>
      </c>
    </row>
    <row r="26" spans="1:9" ht="30.75" customHeight="1">
      <c r="A26" s="104" t="s">
        <v>93</v>
      </c>
      <c r="B26" s="105"/>
      <c r="C26" s="105"/>
      <c r="D26" s="106"/>
      <c r="E26" s="36">
        <f>+E24-E25</f>
        <v>-66594</v>
      </c>
      <c r="F26" s="36">
        <f t="shared" ref="F26:I26" si="1">+F24-F25</f>
        <v>25696</v>
      </c>
      <c r="G26" s="36">
        <f t="shared" si="1"/>
        <v>10000</v>
      </c>
      <c r="H26" s="36">
        <f t="shared" si="1"/>
        <v>0</v>
      </c>
      <c r="I26" s="36">
        <f t="shared" si="1"/>
        <v>0</v>
      </c>
    </row>
    <row r="27" spans="1:9">
      <c r="A27" s="39"/>
      <c r="B27" s="32"/>
      <c r="C27" s="37"/>
      <c r="D27" s="37"/>
      <c r="E27" s="37"/>
      <c r="F27" s="37"/>
      <c r="G27" s="37"/>
    </row>
    <row r="28" spans="1:9">
      <c r="A28" s="41" t="s">
        <v>2</v>
      </c>
      <c r="B28" s="34"/>
      <c r="C28" s="34"/>
      <c r="D28" s="34"/>
      <c r="E28" s="34"/>
      <c r="F28" s="34"/>
      <c r="G28" s="34"/>
    </row>
    <row r="29" spans="1:9" ht="26.25">
      <c r="A29" s="107" t="s">
        <v>103</v>
      </c>
      <c r="B29" s="108"/>
      <c r="C29" s="108"/>
      <c r="D29" s="109"/>
      <c r="E29" s="20" t="s">
        <v>97</v>
      </c>
      <c r="F29" s="21" t="s">
        <v>98</v>
      </c>
      <c r="G29" s="21" t="s">
        <v>99</v>
      </c>
      <c r="H29" s="21" t="s">
        <v>1</v>
      </c>
      <c r="I29" s="21" t="s">
        <v>0</v>
      </c>
    </row>
    <row r="30" spans="1:9" ht="15.75" customHeight="1">
      <c r="A30" s="42" t="s">
        <v>94</v>
      </c>
      <c r="B30" s="43"/>
      <c r="C30" s="31"/>
      <c r="D30" s="31"/>
      <c r="E30" s="36">
        <f>SUM(E13+E24)</f>
        <v>3446171</v>
      </c>
      <c r="F30" s="36">
        <f>SUM(F13+F24)</f>
        <v>3883130</v>
      </c>
      <c r="G30" s="36">
        <f>SUM(G13+G24)</f>
        <v>5182980</v>
      </c>
      <c r="H30" s="36">
        <f>SUM(H13+H24)</f>
        <v>5192330</v>
      </c>
      <c r="I30" s="36">
        <f>SUM(I13+I24)</f>
        <v>5191230</v>
      </c>
    </row>
    <row r="31" spans="1:9" ht="15.75" customHeight="1">
      <c r="A31" s="42" t="s">
        <v>95</v>
      </c>
      <c r="B31" s="43"/>
      <c r="C31" s="31"/>
      <c r="D31" s="31"/>
      <c r="E31" s="36">
        <f>SUM(E16+E25)</f>
        <v>3428585</v>
      </c>
      <c r="F31" s="36">
        <f>SUM(F16+F25)</f>
        <v>3883130</v>
      </c>
      <c r="G31" s="36">
        <f>SUM(G16+G25)</f>
        <v>5182980</v>
      </c>
      <c r="H31" s="36">
        <f>SUM(H16+H25)</f>
        <v>5192330</v>
      </c>
      <c r="I31" s="36">
        <f>SUM(I16+I25)</f>
        <v>5191230</v>
      </c>
    </row>
    <row r="32" spans="1:9" ht="58.5" customHeight="1">
      <c r="A32" s="110" t="s">
        <v>96</v>
      </c>
      <c r="B32" s="111"/>
      <c r="C32" s="111"/>
      <c r="D32" s="112"/>
      <c r="E32" s="36">
        <f>+E30-E31</f>
        <v>17586</v>
      </c>
      <c r="F32" s="36">
        <f>+F30-F31</f>
        <v>0</v>
      </c>
      <c r="G32" s="36">
        <f t="shared" ref="G32:I32" si="2">+G30-G31</f>
        <v>0</v>
      </c>
      <c r="H32" s="36">
        <f t="shared" si="2"/>
        <v>0</v>
      </c>
      <c r="I32" s="36">
        <f t="shared" si="2"/>
        <v>0</v>
      </c>
    </row>
    <row r="33" spans="5:9">
      <c r="F33" s="46"/>
    </row>
    <row r="34" spans="5:9">
      <c r="E34" s="102"/>
      <c r="F34" s="46"/>
      <c r="G34" s="46"/>
      <c r="H34" s="46"/>
      <c r="I34" s="46"/>
    </row>
    <row r="35" spans="5:9">
      <c r="E35" s="102"/>
      <c r="F35" s="46"/>
      <c r="G35" s="46"/>
      <c r="H35" s="46"/>
      <c r="I35" s="46"/>
    </row>
    <row r="36" spans="5:9">
      <c r="E36" s="46"/>
      <c r="F36" s="101"/>
      <c r="G36" s="46"/>
      <c r="H36" s="46"/>
      <c r="I36" s="46"/>
    </row>
    <row r="37" spans="5:9">
      <c r="E37" s="46"/>
      <c r="F37" s="46"/>
      <c r="G37" s="46"/>
      <c r="H37" s="46"/>
      <c r="I37" s="46"/>
    </row>
    <row r="38" spans="5:9">
      <c r="E38" s="46"/>
      <c r="F38" s="46"/>
      <c r="G38" s="46"/>
      <c r="H38" s="46"/>
      <c r="I38" s="46"/>
    </row>
    <row r="39" spans="5:9">
      <c r="E39" s="46"/>
      <c r="F39" s="46"/>
    </row>
  </sheetData>
  <mergeCells count="12">
    <mergeCell ref="A1:I1"/>
    <mergeCell ref="A3:I3"/>
    <mergeCell ref="A6:E6"/>
    <mergeCell ref="A8:I8"/>
    <mergeCell ref="A23:D23"/>
    <mergeCell ref="A26:D26"/>
    <mergeCell ref="A29:D29"/>
    <mergeCell ref="A32:D32"/>
    <mergeCell ref="A9:I10"/>
    <mergeCell ref="A12:D12"/>
    <mergeCell ref="A19:D19"/>
    <mergeCell ref="A22:D22"/>
  </mergeCells>
  <printOptions horizontalCentered="1"/>
  <pageMargins left="0.27559055118110237" right="0.27559055118110237" top="0.55118110236220474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R65"/>
  <sheetViews>
    <sheetView view="pageBreakPreview" zoomScale="60" zoomScaleNormal="90" workbookViewId="0">
      <selection activeCell="B63" sqref="B63"/>
    </sheetView>
  </sheetViews>
  <sheetFormatPr defaultRowHeight="12.75"/>
  <cols>
    <col min="1" max="1" width="6.85546875" style="50" customWidth="1"/>
    <col min="2" max="2" width="46.7109375" style="51" customWidth="1"/>
    <col min="3" max="3" width="13.7109375" style="52" customWidth="1"/>
    <col min="4" max="4" width="14.85546875" style="52" customWidth="1"/>
    <col min="5" max="5" width="14.7109375" style="52" customWidth="1"/>
    <col min="6" max="6" width="13.85546875" style="50" customWidth="1"/>
    <col min="7" max="7" width="11.28515625" style="50" customWidth="1"/>
    <col min="8" max="8" width="11.42578125" style="50" customWidth="1"/>
    <col min="9" max="9" width="12.5703125" style="50" customWidth="1"/>
    <col min="10" max="10" width="4.5703125" style="50" customWidth="1"/>
    <col min="11" max="11" width="5.85546875" style="50" customWidth="1"/>
    <col min="12" max="12" width="56.7109375" style="50" customWidth="1"/>
    <col min="13" max="13" width="14.140625" style="50" customWidth="1"/>
    <col min="14" max="14" width="12.5703125" style="50" customWidth="1"/>
    <col min="15" max="15" width="14.28515625" style="50" customWidth="1"/>
    <col min="16" max="16" width="11.7109375" style="50" customWidth="1"/>
    <col min="17" max="225" width="9.140625" style="50"/>
    <col min="226" max="226" width="14.140625" style="50" customWidth="1"/>
    <col min="227" max="227" width="87.140625" style="50" customWidth="1"/>
    <col min="228" max="229" width="14.85546875" style="50" customWidth="1"/>
    <col min="230" max="230" width="14.7109375" style="50" customWidth="1"/>
    <col min="231" max="481" width="9.140625" style="50"/>
    <col min="482" max="482" width="14.140625" style="50" customWidth="1"/>
    <col min="483" max="483" width="87.140625" style="50" customWidth="1"/>
    <col min="484" max="485" width="14.85546875" style="50" customWidth="1"/>
    <col min="486" max="486" width="14.7109375" style="50" customWidth="1"/>
    <col min="487" max="737" width="9.140625" style="50"/>
    <col min="738" max="738" width="14.140625" style="50" customWidth="1"/>
    <col min="739" max="739" width="87.140625" style="50" customWidth="1"/>
    <col min="740" max="741" width="14.85546875" style="50" customWidth="1"/>
    <col min="742" max="742" width="14.7109375" style="50" customWidth="1"/>
    <col min="743" max="993" width="9.140625" style="50"/>
    <col min="994" max="994" width="14.140625" style="50" customWidth="1"/>
    <col min="995" max="995" width="87.140625" style="50" customWidth="1"/>
    <col min="996" max="997" width="14.85546875" style="50" customWidth="1"/>
    <col min="998" max="998" width="14.7109375" style="50" customWidth="1"/>
    <col min="999" max="1249" width="9.140625" style="50"/>
    <col min="1250" max="1250" width="14.140625" style="50" customWidth="1"/>
    <col min="1251" max="1251" width="87.140625" style="50" customWidth="1"/>
    <col min="1252" max="1253" width="14.85546875" style="50" customWidth="1"/>
    <col min="1254" max="1254" width="14.7109375" style="50" customWidth="1"/>
    <col min="1255" max="1505" width="9.140625" style="50"/>
    <col min="1506" max="1506" width="14.140625" style="50" customWidth="1"/>
    <col min="1507" max="1507" width="87.140625" style="50" customWidth="1"/>
    <col min="1508" max="1509" width="14.85546875" style="50" customWidth="1"/>
    <col min="1510" max="1510" width="14.7109375" style="50" customWidth="1"/>
    <col min="1511" max="1761" width="9.140625" style="50"/>
    <col min="1762" max="1762" width="14.140625" style="50" customWidth="1"/>
    <col min="1763" max="1763" width="87.140625" style="50" customWidth="1"/>
    <col min="1764" max="1765" width="14.85546875" style="50" customWidth="1"/>
    <col min="1766" max="1766" width="14.7109375" style="50" customWidth="1"/>
    <col min="1767" max="2017" width="9.140625" style="50"/>
    <col min="2018" max="2018" width="14.140625" style="50" customWidth="1"/>
    <col min="2019" max="2019" width="87.140625" style="50" customWidth="1"/>
    <col min="2020" max="2021" width="14.85546875" style="50" customWidth="1"/>
    <col min="2022" max="2022" width="14.7109375" style="50" customWidth="1"/>
    <col min="2023" max="2273" width="9.140625" style="50"/>
    <col min="2274" max="2274" width="14.140625" style="50" customWidth="1"/>
    <col min="2275" max="2275" width="87.140625" style="50" customWidth="1"/>
    <col min="2276" max="2277" width="14.85546875" style="50" customWidth="1"/>
    <col min="2278" max="2278" width="14.7109375" style="50" customWidth="1"/>
    <col min="2279" max="2529" width="9.140625" style="50"/>
    <col min="2530" max="2530" width="14.140625" style="50" customWidth="1"/>
    <col min="2531" max="2531" width="87.140625" style="50" customWidth="1"/>
    <col min="2532" max="2533" width="14.85546875" style="50" customWidth="1"/>
    <col min="2534" max="2534" width="14.7109375" style="50" customWidth="1"/>
    <col min="2535" max="2785" width="9.140625" style="50"/>
    <col min="2786" max="2786" width="14.140625" style="50" customWidth="1"/>
    <col min="2787" max="2787" width="87.140625" style="50" customWidth="1"/>
    <col min="2788" max="2789" width="14.85546875" style="50" customWidth="1"/>
    <col min="2790" max="2790" width="14.7109375" style="50" customWidth="1"/>
    <col min="2791" max="3041" width="9.140625" style="50"/>
    <col min="3042" max="3042" width="14.140625" style="50" customWidth="1"/>
    <col min="3043" max="3043" width="87.140625" style="50" customWidth="1"/>
    <col min="3044" max="3045" width="14.85546875" style="50" customWidth="1"/>
    <col min="3046" max="3046" width="14.7109375" style="50" customWidth="1"/>
    <col min="3047" max="3297" width="9.140625" style="50"/>
    <col min="3298" max="3298" width="14.140625" style="50" customWidth="1"/>
    <col min="3299" max="3299" width="87.140625" style="50" customWidth="1"/>
    <col min="3300" max="3301" width="14.85546875" style="50" customWidth="1"/>
    <col min="3302" max="3302" width="14.7109375" style="50" customWidth="1"/>
    <col min="3303" max="3553" width="9.140625" style="50"/>
    <col min="3554" max="3554" width="14.140625" style="50" customWidth="1"/>
    <col min="3555" max="3555" width="87.140625" style="50" customWidth="1"/>
    <col min="3556" max="3557" width="14.85546875" style="50" customWidth="1"/>
    <col min="3558" max="3558" width="14.7109375" style="50" customWidth="1"/>
    <col min="3559" max="3809" width="9.140625" style="50"/>
    <col min="3810" max="3810" width="14.140625" style="50" customWidth="1"/>
    <col min="3811" max="3811" width="87.140625" style="50" customWidth="1"/>
    <col min="3812" max="3813" width="14.85546875" style="50" customWidth="1"/>
    <col min="3814" max="3814" width="14.7109375" style="50" customWidth="1"/>
    <col min="3815" max="4065" width="9.140625" style="50"/>
    <col min="4066" max="4066" width="14.140625" style="50" customWidth="1"/>
    <col min="4067" max="4067" width="87.140625" style="50" customWidth="1"/>
    <col min="4068" max="4069" width="14.85546875" style="50" customWidth="1"/>
    <col min="4070" max="4070" width="14.7109375" style="50" customWidth="1"/>
    <col min="4071" max="4321" width="9.140625" style="50"/>
    <col min="4322" max="4322" width="14.140625" style="50" customWidth="1"/>
    <col min="4323" max="4323" width="87.140625" style="50" customWidth="1"/>
    <col min="4324" max="4325" width="14.85546875" style="50" customWidth="1"/>
    <col min="4326" max="4326" width="14.7109375" style="50" customWidth="1"/>
    <col min="4327" max="4577" width="9.140625" style="50"/>
    <col min="4578" max="4578" width="14.140625" style="50" customWidth="1"/>
    <col min="4579" max="4579" width="87.140625" style="50" customWidth="1"/>
    <col min="4580" max="4581" width="14.85546875" style="50" customWidth="1"/>
    <col min="4582" max="4582" width="14.7109375" style="50" customWidth="1"/>
    <col min="4583" max="4833" width="9.140625" style="50"/>
    <col min="4834" max="4834" width="14.140625" style="50" customWidth="1"/>
    <col min="4835" max="4835" width="87.140625" style="50" customWidth="1"/>
    <col min="4836" max="4837" width="14.85546875" style="50" customWidth="1"/>
    <col min="4838" max="4838" width="14.7109375" style="50" customWidth="1"/>
    <col min="4839" max="5089" width="9.140625" style="50"/>
    <col min="5090" max="5090" width="14.140625" style="50" customWidth="1"/>
    <col min="5091" max="5091" width="87.140625" style="50" customWidth="1"/>
    <col min="5092" max="5093" width="14.85546875" style="50" customWidth="1"/>
    <col min="5094" max="5094" width="14.7109375" style="50" customWidth="1"/>
    <col min="5095" max="5345" width="9.140625" style="50"/>
    <col min="5346" max="5346" width="14.140625" style="50" customWidth="1"/>
    <col min="5347" max="5347" width="87.140625" style="50" customWidth="1"/>
    <col min="5348" max="5349" width="14.85546875" style="50" customWidth="1"/>
    <col min="5350" max="5350" width="14.7109375" style="50" customWidth="1"/>
    <col min="5351" max="5601" width="9.140625" style="50"/>
    <col min="5602" max="5602" width="14.140625" style="50" customWidth="1"/>
    <col min="5603" max="5603" width="87.140625" style="50" customWidth="1"/>
    <col min="5604" max="5605" width="14.85546875" style="50" customWidth="1"/>
    <col min="5606" max="5606" width="14.7109375" style="50" customWidth="1"/>
    <col min="5607" max="5857" width="9.140625" style="50"/>
    <col min="5858" max="5858" width="14.140625" style="50" customWidth="1"/>
    <col min="5859" max="5859" width="87.140625" style="50" customWidth="1"/>
    <col min="5860" max="5861" width="14.85546875" style="50" customWidth="1"/>
    <col min="5862" max="5862" width="14.7109375" style="50" customWidth="1"/>
    <col min="5863" max="6113" width="9.140625" style="50"/>
    <col min="6114" max="6114" width="14.140625" style="50" customWidth="1"/>
    <col min="6115" max="6115" width="87.140625" style="50" customWidth="1"/>
    <col min="6116" max="6117" width="14.85546875" style="50" customWidth="1"/>
    <col min="6118" max="6118" width="14.7109375" style="50" customWidth="1"/>
    <col min="6119" max="6369" width="9.140625" style="50"/>
    <col min="6370" max="6370" width="14.140625" style="50" customWidth="1"/>
    <col min="6371" max="6371" width="87.140625" style="50" customWidth="1"/>
    <col min="6372" max="6373" width="14.85546875" style="50" customWidth="1"/>
    <col min="6374" max="6374" width="14.7109375" style="50" customWidth="1"/>
    <col min="6375" max="6625" width="9.140625" style="50"/>
    <col min="6626" max="6626" width="14.140625" style="50" customWidth="1"/>
    <col min="6627" max="6627" width="87.140625" style="50" customWidth="1"/>
    <col min="6628" max="6629" width="14.85546875" style="50" customWidth="1"/>
    <col min="6630" max="6630" width="14.7109375" style="50" customWidth="1"/>
    <col min="6631" max="6881" width="9.140625" style="50"/>
    <col min="6882" max="6882" width="14.140625" style="50" customWidth="1"/>
    <col min="6883" max="6883" width="87.140625" style="50" customWidth="1"/>
    <col min="6884" max="6885" width="14.85546875" style="50" customWidth="1"/>
    <col min="6886" max="6886" width="14.7109375" style="50" customWidth="1"/>
    <col min="6887" max="7137" width="9.140625" style="50"/>
    <col min="7138" max="7138" width="14.140625" style="50" customWidth="1"/>
    <col min="7139" max="7139" width="87.140625" style="50" customWidth="1"/>
    <col min="7140" max="7141" width="14.85546875" style="50" customWidth="1"/>
    <col min="7142" max="7142" width="14.7109375" style="50" customWidth="1"/>
    <col min="7143" max="7393" width="9.140625" style="50"/>
    <col min="7394" max="7394" width="14.140625" style="50" customWidth="1"/>
    <col min="7395" max="7395" width="87.140625" style="50" customWidth="1"/>
    <col min="7396" max="7397" width="14.85546875" style="50" customWidth="1"/>
    <col min="7398" max="7398" width="14.7109375" style="50" customWidth="1"/>
    <col min="7399" max="7649" width="9.140625" style="50"/>
    <col min="7650" max="7650" width="14.140625" style="50" customWidth="1"/>
    <col min="7651" max="7651" width="87.140625" style="50" customWidth="1"/>
    <col min="7652" max="7653" width="14.85546875" style="50" customWidth="1"/>
    <col min="7654" max="7654" width="14.7109375" style="50" customWidth="1"/>
    <col min="7655" max="7905" width="9.140625" style="50"/>
    <col min="7906" max="7906" width="14.140625" style="50" customWidth="1"/>
    <col min="7907" max="7907" width="87.140625" style="50" customWidth="1"/>
    <col min="7908" max="7909" width="14.85546875" style="50" customWidth="1"/>
    <col min="7910" max="7910" width="14.7109375" style="50" customWidth="1"/>
    <col min="7911" max="8161" width="9.140625" style="50"/>
    <col min="8162" max="8162" width="14.140625" style="50" customWidth="1"/>
    <col min="8163" max="8163" width="87.140625" style="50" customWidth="1"/>
    <col min="8164" max="8165" width="14.85546875" style="50" customWidth="1"/>
    <col min="8166" max="8166" width="14.7109375" style="50" customWidth="1"/>
    <col min="8167" max="8417" width="9.140625" style="50"/>
    <col min="8418" max="8418" width="14.140625" style="50" customWidth="1"/>
    <col min="8419" max="8419" width="87.140625" style="50" customWidth="1"/>
    <col min="8420" max="8421" width="14.85546875" style="50" customWidth="1"/>
    <col min="8422" max="8422" width="14.7109375" style="50" customWidth="1"/>
    <col min="8423" max="8673" width="9.140625" style="50"/>
    <col min="8674" max="8674" width="14.140625" style="50" customWidth="1"/>
    <col min="8675" max="8675" width="87.140625" style="50" customWidth="1"/>
    <col min="8676" max="8677" width="14.85546875" style="50" customWidth="1"/>
    <col min="8678" max="8678" width="14.7109375" style="50" customWidth="1"/>
    <col min="8679" max="8929" width="9.140625" style="50"/>
    <col min="8930" max="8930" width="14.140625" style="50" customWidth="1"/>
    <col min="8931" max="8931" width="87.140625" style="50" customWidth="1"/>
    <col min="8932" max="8933" width="14.85546875" style="50" customWidth="1"/>
    <col min="8934" max="8934" width="14.7109375" style="50" customWidth="1"/>
    <col min="8935" max="9185" width="9.140625" style="50"/>
    <col min="9186" max="9186" width="14.140625" style="50" customWidth="1"/>
    <col min="9187" max="9187" width="87.140625" style="50" customWidth="1"/>
    <col min="9188" max="9189" width="14.85546875" style="50" customWidth="1"/>
    <col min="9190" max="9190" width="14.7109375" style="50" customWidth="1"/>
    <col min="9191" max="9441" width="9.140625" style="50"/>
    <col min="9442" max="9442" width="14.140625" style="50" customWidth="1"/>
    <col min="9443" max="9443" width="87.140625" style="50" customWidth="1"/>
    <col min="9444" max="9445" width="14.85546875" style="50" customWidth="1"/>
    <col min="9446" max="9446" width="14.7109375" style="50" customWidth="1"/>
    <col min="9447" max="9697" width="9.140625" style="50"/>
    <col min="9698" max="9698" width="14.140625" style="50" customWidth="1"/>
    <col min="9699" max="9699" width="87.140625" style="50" customWidth="1"/>
    <col min="9700" max="9701" width="14.85546875" style="50" customWidth="1"/>
    <col min="9702" max="9702" width="14.7109375" style="50" customWidth="1"/>
    <col min="9703" max="9953" width="9.140625" style="50"/>
    <col min="9954" max="9954" width="14.140625" style="50" customWidth="1"/>
    <col min="9955" max="9955" width="87.140625" style="50" customWidth="1"/>
    <col min="9956" max="9957" width="14.85546875" style="50" customWidth="1"/>
    <col min="9958" max="9958" width="14.7109375" style="50" customWidth="1"/>
    <col min="9959" max="10209" width="9.140625" style="50"/>
    <col min="10210" max="10210" width="14.140625" style="50" customWidth="1"/>
    <col min="10211" max="10211" width="87.140625" style="50" customWidth="1"/>
    <col min="10212" max="10213" width="14.85546875" style="50" customWidth="1"/>
    <col min="10214" max="10214" width="14.7109375" style="50" customWidth="1"/>
    <col min="10215" max="10465" width="9.140625" style="50"/>
    <col min="10466" max="10466" width="14.140625" style="50" customWidth="1"/>
    <col min="10467" max="10467" width="87.140625" style="50" customWidth="1"/>
    <col min="10468" max="10469" width="14.85546875" style="50" customWidth="1"/>
    <col min="10470" max="10470" width="14.7109375" style="50" customWidth="1"/>
    <col min="10471" max="10721" width="9.140625" style="50"/>
    <col min="10722" max="10722" width="14.140625" style="50" customWidth="1"/>
    <col min="10723" max="10723" width="87.140625" style="50" customWidth="1"/>
    <col min="10724" max="10725" width="14.85546875" style="50" customWidth="1"/>
    <col min="10726" max="10726" width="14.7109375" style="50" customWidth="1"/>
    <col min="10727" max="10977" width="9.140625" style="50"/>
    <col min="10978" max="10978" width="14.140625" style="50" customWidth="1"/>
    <col min="10979" max="10979" width="87.140625" style="50" customWidth="1"/>
    <col min="10980" max="10981" width="14.85546875" style="50" customWidth="1"/>
    <col min="10982" max="10982" width="14.7109375" style="50" customWidth="1"/>
    <col min="10983" max="11233" width="9.140625" style="50"/>
    <col min="11234" max="11234" width="14.140625" style="50" customWidth="1"/>
    <col min="11235" max="11235" width="87.140625" style="50" customWidth="1"/>
    <col min="11236" max="11237" width="14.85546875" style="50" customWidth="1"/>
    <col min="11238" max="11238" width="14.7109375" style="50" customWidth="1"/>
    <col min="11239" max="11489" width="9.140625" style="50"/>
    <col min="11490" max="11490" width="14.140625" style="50" customWidth="1"/>
    <col min="11491" max="11491" width="87.140625" style="50" customWidth="1"/>
    <col min="11492" max="11493" width="14.85546875" style="50" customWidth="1"/>
    <col min="11494" max="11494" width="14.7109375" style="50" customWidth="1"/>
    <col min="11495" max="11745" width="9.140625" style="50"/>
    <col min="11746" max="11746" width="14.140625" style="50" customWidth="1"/>
    <col min="11747" max="11747" width="87.140625" style="50" customWidth="1"/>
    <col min="11748" max="11749" width="14.85546875" style="50" customWidth="1"/>
    <col min="11750" max="11750" width="14.7109375" style="50" customWidth="1"/>
    <col min="11751" max="12001" width="9.140625" style="50"/>
    <col min="12002" max="12002" width="14.140625" style="50" customWidth="1"/>
    <col min="12003" max="12003" width="87.140625" style="50" customWidth="1"/>
    <col min="12004" max="12005" width="14.85546875" style="50" customWidth="1"/>
    <col min="12006" max="12006" width="14.7109375" style="50" customWidth="1"/>
    <col min="12007" max="12257" width="9.140625" style="50"/>
    <col min="12258" max="12258" width="14.140625" style="50" customWidth="1"/>
    <col min="12259" max="12259" width="87.140625" style="50" customWidth="1"/>
    <col min="12260" max="12261" width="14.85546875" style="50" customWidth="1"/>
    <col min="12262" max="12262" width="14.7109375" style="50" customWidth="1"/>
    <col min="12263" max="12513" width="9.140625" style="50"/>
    <col min="12514" max="12514" width="14.140625" style="50" customWidth="1"/>
    <col min="12515" max="12515" width="87.140625" style="50" customWidth="1"/>
    <col min="12516" max="12517" width="14.85546875" style="50" customWidth="1"/>
    <col min="12518" max="12518" width="14.7109375" style="50" customWidth="1"/>
    <col min="12519" max="12769" width="9.140625" style="50"/>
    <col min="12770" max="12770" width="14.140625" style="50" customWidth="1"/>
    <col min="12771" max="12771" width="87.140625" style="50" customWidth="1"/>
    <col min="12772" max="12773" width="14.85546875" style="50" customWidth="1"/>
    <col min="12774" max="12774" width="14.7109375" style="50" customWidth="1"/>
    <col min="12775" max="13025" width="9.140625" style="50"/>
    <col min="13026" max="13026" width="14.140625" style="50" customWidth="1"/>
    <col min="13027" max="13027" width="87.140625" style="50" customWidth="1"/>
    <col min="13028" max="13029" width="14.85546875" style="50" customWidth="1"/>
    <col min="13030" max="13030" width="14.7109375" style="50" customWidth="1"/>
    <col min="13031" max="13281" width="9.140625" style="50"/>
    <col min="13282" max="13282" width="14.140625" style="50" customWidth="1"/>
    <col min="13283" max="13283" width="87.140625" style="50" customWidth="1"/>
    <col min="13284" max="13285" width="14.85546875" style="50" customWidth="1"/>
    <col min="13286" max="13286" width="14.7109375" style="50" customWidth="1"/>
    <col min="13287" max="13537" width="9.140625" style="50"/>
    <col min="13538" max="13538" width="14.140625" style="50" customWidth="1"/>
    <col min="13539" max="13539" width="87.140625" style="50" customWidth="1"/>
    <col min="13540" max="13541" width="14.85546875" style="50" customWidth="1"/>
    <col min="13542" max="13542" width="14.7109375" style="50" customWidth="1"/>
    <col min="13543" max="13793" width="9.140625" style="50"/>
    <col min="13794" max="13794" width="14.140625" style="50" customWidth="1"/>
    <col min="13795" max="13795" width="87.140625" style="50" customWidth="1"/>
    <col min="13796" max="13797" width="14.85546875" style="50" customWidth="1"/>
    <col min="13798" max="13798" width="14.7109375" style="50" customWidth="1"/>
    <col min="13799" max="14049" width="9.140625" style="50"/>
    <col min="14050" max="14050" width="14.140625" style="50" customWidth="1"/>
    <col min="14051" max="14051" width="87.140625" style="50" customWidth="1"/>
    <col min="14052" max="14053" width="14.85546875" style="50" customWidth="1"/>
    <col min="14054" max="14054" width="14.7109375" style="50" customWidth="1"/>
    <col min="14055" max="14305" width="9.140625" style="50"/>
    <col min="14306" max="14306" width="14.140625" style="50" customWidth="1"/>
    <col min="14307" max="14307" width="87.140625" style="50" customWidth="1"/>
    <col min="14308" max="14309" width="14.85546875" style="50" customWidth="1"/>
    <col min="14310" max="14310" width="14.7109375" style="50" customWidth="1"/>
    <col min="14311" max="14561" width="9.140625" style="50"/>
    <col min="14562" max="14562" width="14.140625" style="50" customWidth="1"/>
    <col min="14563" max="14563" width="87.140625" style="50" customWidth="1"/>
    <col min="14564" max="14565" width="14.85546875" style="50" customWidth="1"/>
    <col min="14566" max="14566" width="14.7109375" style="50" customWidth="1"/>
    <col min="14567" max="14817" width="9.140625" style="50"/>
    <col min="14818" max="14818" width="14.140625" style="50" customWidth="1"/>
    <col min="14819" max="14819" width="87.140625" style="50" customWidth="1"/>
    <col min="14820" max="14821" width="14.85546875" style="50" customWidth="1"/>
    <col min="14822" max="14822" width="14.7109375" style="50" customWidth="1"/>
    <col min="14823" max="15073" width="9.140625" style="50"/>
    <col min="15074" max="15074" width="14.140625" style="50" customWidth="1"/>
    <col min="15075" max="15075" width="87.140625" style="50" customWidth="1"/>
    <col min="15076" max="15077" width="14.85546875" style="50" customWidth="1"/>
    <col min="15078" max="15078" width="14.7109375" style="50" customWidth="1"/>
    <col min="15079" max="15329" width="9.140625" style="50"/>
    <col min="15330" max="15330" width="14.140625" style="50" customWidth="1"/>
    <col min="15331" max="15331" width="87.140625" style="50" customWidth="1"/>
    <col min="15332" max="15333" width="14.85546875" style="50" customWidth="1"/>
    <col min="15334" max="15334" width="14.7109375" style="50" customWidth="1"/>
    <col min="15335" max="15585" width="9.140625" style="50"/>
    <col min="15586" max="15586" width="14.140625" style="50" customWidth="1"/>
    <col min="15587" max="15587" width="87.140625" style="50" customWidth="1"/>
    <col min="15588" max="15589" width="14.85546875" style="50" customWidth="1"/>
    <col min="15590" max="15590" width="14.7109375" style="50" customWidth="1"/>
    <col min="15591" max="15841" width="9.140625" style="50"/>
    <col min="15842" max="15842" width="14.140625" style="50" customWidth="1"/>
    <col min="15843" max="15843" width="87.140625" style="50" customWidth="1"/>
    <col min="15844" max="15845" width="14.85546875" style="50" customWidth="1"/>
    <col min="15846" max="15846" width="14.7109375" style="50" customWidth="1"/>
    <col min="15847" max="16097" width="9.140625" style="50"/>
    <col min="16098" max="16098" width="14.140625" style="50" customWidth="1"/>
    <col min="16099" max="16099" width="87.140625" style="50" customWidth="1"/>
    <col min="16100" max="16101" width="14.85546875" style="50" customWidth="1"/>
    <col min="16102" max="16102" width="14.7109375" style="50" customWidth="1"/>
    <col min="16103" max="16384" width="9.140625" style="50"/>
  </cols>
  <sheetData>
    <row r="1" spans="1:18" ht="15.75" customHeight="1">
      <c r="A1" s="127" t="s">
        <v>68</v>
      </c>
      <c r="B1" s="127"/>
      <c r="C1" s="127"/>
      <c r="D1" s="127"/>
      <c r="E1" s="127"/>
    </row>
    <row r="2" spans="1:18" ht="35.25" customHeight="1">
      <c r="A2" s="128" t="s">
        <v>104</v>
      </c>
      <c r="B2" s="128"/>
      <c r="C2" s="128"/>
      <c r="D2" s="128"/>
      <c r="E2" s="128"/>
    </row>
    <row r="3" spans="1:18" ht="11.25" customHeight="1">
      <c r="A3" s="80"/>
      <c r="B3" s="80"/>
      <c r="C3" s="80"/>
      <c r="D3" s="80"/>
      <c r="E3" s="80"/>
    </row>
    <row r="4" spans="1:18" ht="25.5" customHeight="1">
      <c r="A4" s="129" t="s">
        <v>101</v>
      </c>
      <c r="B4" s="130"/>
      <c r="C4" s="48" t="s">
        <v>99</v>
      </c>
      <c r="D4" s="48" t="s">
        <v>1</v>
      </c>
      <c r="E4" s="49" t="s">
        <v>0</v>
      </c>
    </row>
    <row r="5" spans="1:18" ht="14.25">
      <c r="A5" s="4" t="s">
        <v>12</v>
      </c>
      <c r="G5" s="52"/>
      <c r="H5" s="52"/>
      <c r="I5" s="52"/>
    </row>
    <row r="6" spans="1:18" ht="15">
      <c r="A6" s="53" t="s">
        <v>13</v>
      </c>
      <c r="B6" s="54" t="s">
        <v>7</v>
      </c>
      <c r="C6" s="55">
        <f>+C7+C11+C13+C16+C9</f>
        <v>5170480</v>
      </c>
      <c r="D6" s="55">
        <f t="shared" ref="D6:E6" si="0">+D7+D11+D13+D16+D9</f>
        <v>5189830</v>
      </c>
      <c r="E6" s="55">
        <f t="shared" si="0"/>
        <v>5188730</v>
      </c>
      <c r="K6" s="126"/>
      <c r="L6" s="126"/>
      <c r="M6" s="94"/>
      <c r="N6" s="94"/>
      <c r="O6" s="94"/>
      <c r="P6" s="94"/>
      <c r="Q6" s="94"/>
      <c r="R6" s="94"/>
    </row>
    <row r="7" spans="1:18" ht="25.5">
      <c r="A7" s="56" t="s">
        <v>14</v>
      </c>
      <c r="B7" s="57" t="s">
        <v>15</v>
      </c>
      <c r="C7" s="58">
        <f>SUM(C8:C8)</f>
        <v>4360100</v>
      </c>
      <c r="D7" s="58">
        <v>4381300</v>
      </c>
      <c r="E7" s="58">
        <v>4381300</v>
      </c>
      <c r="K7" s="126"/>
      <c r="L7" s="126"/>
      <c r="M7" s="94"/>
      <c r="N7" s="94"/>
      <c r="O7" s="94"/>
      <c r="P7" s="94"/>
      <c r="Q7" s="94"/>
      <c r="R7" s="94"/>
    </row>
    <row r="8" spans="1:18" ht="25.5">
      <c r="A8" s="59" t="s">
        <v>16</v>
      </c>
      <c r="B8" s="60" t="s">
        <v>17</v>
      </c>
      <c r="C8" s="52">
        <v>4360100</v>
      </c>
      <c r="K8" s="95"/>
      <c r="L8" s="95"/>
      <c r="M8" s="94"/>
      <c r="N8" s="94"/>
      <c r="O8" s="94"/>
      <c r="P8" s="94"/>
      <c r="Q8" s="94"/>
      <c r="R8" s="94"/>
    </row>
    <row r="9" spans="1:18" ht="15">
      <c r="A9" s="57" t="s">
        <v>130</v>
      </c>
      <c r="B9" s="57" t="s">
        <v>131</v>
      </c>
      <c r="C9" s="58">
        <f>+C10</f>
        <v>50</v>
      </c>
      <c r="D9" s="58">
        <v>50</v>
      </c>
      <c r="E9" s="58">
        <v>50</v>
      </c>
      <c r="F9" s="98"/>
      <c r="K9" s="95"/>
      <c r="L9" s="95"/>
      <c r="M9" s="94"/>
      <c r="N9" s="94"/>
      <c r="O9" s="94"/>
      <c r="P9" s="94"/>
      <c r="Q9" s="94"/>
      <c r="R9" s="94"/>
    </row>
    <row r="10" spans="1:18" ht="15">
      <c r="A10" s="60" t="s">
        <v>132</v>
      </c>
      <c r="B10" s="60" t="s">
        <v>133</v>
      </c>
      <c r="C10" s="52">
        <v>50</v>
      </c>
      <c r="G10" s="52"/>
      <c r="H10" s="52"/>
      <c r="I10" s="52"/>
      <c r="K10" s="95"/>
      <c r="L10" s="95"/>
      <c r="M10" s="94"/>
      <c r="N10" s="94"/>
      <c r="O10" s="94"/>
      <c r="P10" s="94"/>
      <c r="Q10" s="94"/>
      <c r="R10" s="94"/>
    </row>
    <row r="11" spans="1:18" ht="13.5" customHeight="1">
      <c r="A11" s="56" t="s">
        <v>18</v>
      </c>
      <c r="B11" s="57" t="s">
        <v>19</v>
      </c>
      <c r="C11" s="58">
        <f>SUM(C12:C12)</f>
        <v>120000</v>
      </c>
      <c r="D11" s="58">
        <v>123000</v>
      </c>
      <c r="E11" s="58">
        <v>123000</v>
      </c>
      <c r="K11" s="95"/>
      <c r="L11" s="95"/>
      <c r="M11" s="94"/>
      <c r="N11" s="94"/>
      <c r="O11" s="94"/>
      <c r="P11" s="94"/>
      <c r="Q11" s="94"/>
      <c r="R11" s="94"/>
    </row>
    <row r="12" spans="1:18" ht="15">
      <c r="A12" s="59" t="s">
        <v>20</v>
      </c>
      <c r="B12" s="60" t="s">
        <v>21</v>
      </c>
      <c r="C12" s="52">
        <v>120000</v>
      </c>
      <c r="K12" s="95"/>
      <c r="L12" s="95"/>
      <c r="M12" s="94"/>
      <c r="N12" s="94"/>
      <c r="O12" s="94"/>
      <c r="P12" s="94"/>
      <c r="Q12" s="94"/>
      <c r="R12" s="94"/>
    </row>
    <row r="13" spans="1:18" ht="25.5">
      <c r="A13" s="56" t="s">
        <v>22</v>
      </c>
      <c r="B13" s="57" t="s">
        <v>23</v>
      </c>
      <c r="C13" s="58">
        <f>SUM(C14:C15)</f>
        <v>35650</v>
      </c>
      <c r="D13" s="58">
        <v>35650</v>
      </c>
      <c r="E13" s="58">
        <v>35650</v>
      </c>
      <c r="K13" s="95"/>
      <c r="L13" s="95"/>
      <c r="M13" s="94"/>
      <c r="N13" s="94"/>
      <c r="O13" s="94"/>
      <c r="P13" s="94"/>
      <c r="Q13" s="94"/>
      <c r="R13" s="94"/>
    </row>
    <row r="14" spans="1:18" ht="15">
      <c r="A14" s="59" t="s">
        <v>24</v>
      </c>
      <c r="B14" s="60" t="s">
        <v>25</v>
      </c>
      <c r="C14" s="52">
        <v>3950</v>
      </c>
      <c r="K14" s="95"/>
      <c r="L14" s="95"/>
      <c r="M14" s="94"/>
      <c r="N14" s="94"/>
      <c r="O14" s="94"/>
      <c r="P14" s="94"/>
      <c r="Q14" s="94"/>
      <c r="R14" s="94"/>
    </row>
    <row r="15" spans="1:18" ht="25.5">
      <c r="A15" s="59" t="s">
        <v>26</v>
      </c>
      <c r="B15" s="60" t="s">
        <v>27</v>
      </c>
      <c r="C15" s="52">
        <v>31700</v>
      </c>
      <c r="K15" s="95"/>
      <c r="L15" s="95"/>
      <c r="M15" s="94"/>
      <c r="N15" s="94"/>
      <c r="O15" s="94"/>
      <c r="P15" s="94"/>
      <c r="Q15" s="94"/>
      <c r="R15" s="94"/>
    </row>
    <row r="16" spans="1:18" ht="25.5">
      <c r="A16" s="83">
        <v>67</v>
      </c>
      <c r="B16" s="57" t="s">
        <v>123</v>
      </c>
      <c r="C16" s="58">
        <f>SUM(C17)</f>
        <v>654680</v>
      </c>
      <c r="D16" s="58">
        <v>649830</v>
      </c>
      <c r="E16" s="58">
        <v>648730</v>
      </c>
      <c r="K16" s="95"/>
      <c r="L16" s="95"/>
      <c r="M16" s="94"/>
      <c r="N16" s="94"/>
      <c r="O16" s="94"/>
      <c r="P16" s="94"/>
      <c r="Q16" s="94"/>
      <c r="R16" s="94"/>
    </row>
    <row r="17" spans="1:18" ht="25.5">
      <c r="A17" s="84">
        <v>671</v>
      </c>
      <c r="B17" s="60" t="s">
        <v>123</v>
      </c>
      <c r="C17" s="52">
        <v>654680</v>
      </c>
      <c r="K17" s="95"/>
      <c r="L17" s="95"/>
      <c r="M17" s="94"/>
      <c r="N17" s="94"/>
      <c r="O17" s="94"/>
      <c r="P17" s="94"/>
      <c r="Q17" s="94"/>
      <c r="R17" s="94"/>
    </row>
    <row r="18" spans="1:18" ht="15">
      <c r="A18" s="53" t="s">
        <v>28</v>
      </c>
      <c r="B18" s="53" t="s">
        <v>6</v>
      </c>
      <c r="C18" s="55">
        <v>2500</v>
      </c>
      <c r="D18" s="55">
        <v>2500</v>
      </c>
      <c r="E18" s="55">
        <v>2500</v>
      </c>
      <c r="K18" s="95"/>
      <c r="L18" s="95"/>
      <c r="M18" s="94"/>
      <c r="N18" s="94"/>
      <c r="O18" s="94"/>
      <c r="P18" s="94"/>
      <c r="Q18" s="94"/>
      <c r="R18" s="94"/>
    </row>
    <row r="19" spans="1:18" ht="15">
      <c r="A19" s="96" t="s">
        <v>134</v>
      </c>
      <c r="B19" s="57" t="s">
        <v>135</v>
      </c>
      <c r="C19" s="58">
        <v>2500</v>
      </c>
      <c r="D19" s="58">
        <v>2500</v>
      </c>
      <c r="E19" s="58">
        <v>2500</v>
      </c>
      <c r="K19" s="95"/>
      <c r="L19" s="95"/>
      <c r="M19" s="94"/>
      <c r="N19" s="94"/>
      <c r="O19" s="94"/>
      <c r="P19" s="94"/>
      <c r="Q19" s="94"/>
      <c r="R19" s="94"/>
    </row>
    <row r="20" spans="1:18" ht="15">
      <c r="A20" s="95" t="s">
        <v>136</v>
      </c>
      <c r="B20" s="60" t="s">
        <v>137</v>
      </c>
      <c r="C20" s="52">
        <v>2500</v>
      </c>
      <c r="K20" s="95"/>
      <c r="L20" s="95"/>
      <c r="M20" s="94"/>
      <c r="N20" s="94"/>
      <c r="O20" s="94"/>
      <c r="P20" s="94"/>
      <c r="Q20" s="94"/>
      <c r="R20" s="94"/>
    </row>
    <row r="21" spans="1:18" ht="15">
      <c r="A21" s="53" t="s">
        <v>29</v>
      </c>
      <c r="B21" s="54" t="s">
        <v>4</v>
      </c>
      <c r="C21" s="54">
        <f>+C22+C26+C31+C33</f>
        <v>5145980</v>
      </c>
      <c r="D21" s="54">
        <f t="shared" ref="D21:E21" si="1">+D22+D26+D31+D33</f>
        <v>5165330</v>
      </c>
      <c r="E21" s="54">
        <f t="shared" si="1"/>
        <v>5164230</v>
      </c>
      <c r="K21" s="95"/>
      <c r="L21" s="95"/>
      <c r="M21" s="94"/>
      <c r="N21" s="94"/>
      <c r="O21" s="94"/>
      <c r="P21" s="94"/>
      <c r="Q21" s="94"/>
      <c r="R21" s="94"/>
    </row>
    <row r="22" spans="1:18" s="61" customFormat="1" ht="15">
      <c r="A22" s="56" t="s">
        <v>30</v>
      </c>
      <c r="B22" s="57" t="s">
        <v>31</v>
      </c>
      <c r="C22" s="58">
        <f>+C23+C24+C25</f>
        <v>4137700</v>
      </c>
      <c r="D22" s="58">
        <f>+C22</f>
        <v>4137700</v>
      </c>
      <c r="E22" s="58">
        <f>+D22</f>
        <v>4137700</v>
      </c>
      <c r="K22" s="96"/>
      <c r="L22" s="96"/>
      <c r="M22" s="97"/>
      <c r="N22" s="97"/>
      <c r="O22" s="97"/>
      <c r="P22" s="97"/>
      <c r="Q22" s="97"/>
      <c r="R22" s="97"/>
    </row>
    <row r="23" spans="1:18" ht="15">
      <c r="A23" s="59" t="s">
        <v>32</v>
      </c>
      <c r="B23" s="60" t="s">
        <v>33</v>
      </c>
      <c r="C23" s="52">
        <f>98000+3372000</f>
        <v>3470000</v>
      </c>
      <c r="K23" s="95"/>
      <c r="L23" s="95"/>
      <c r="M23" s="94"/>
      <c r="N23" s="94"/>
      <c r="O23" s="94"/>
      <c r="P23" s="94"/>
      <c r="Q23" s="94"/>
      <c r="R23" s="94"/>
    </row>
    <row r="24" spans="1:18" ht="15">
      <c r="A24" s="59" t="s">
        <v>34</v>
      </c>
      <c r="B24" s="60" t="s">
        <v>35</v>
      </c>
      <c r="C24" s="52">
        <f>6500+164500</f>
        <v>171000</v>
      </c>
      <c r="K24" s="95"/>
      <c r="L24" s="95"/>
      <c r="M24" s="94"/>
      <c r="N24" s="94"/>
      <c r="O24" s="94"/>
      <c r="P24" s="94"/>
      <c r="Q24" s="94"/>
      <c r="R24" s="94"/>
    </row>
    <row r="25" spans="1:18" ht="15">
      <c r="A25" s="59" t="s">
        <v>36</v>
      </c>
      <c r="B25" s="60" t="s">
        <v>37</v>
      </c>
      <c r="C25" s="52">
        <f>16700+480000</f>
        <v>496700</v>
      </c>
      <c r="G25" s="97"/>
      <c r="H25" s="97"/>
      <c r="I25" s="97"/>
      <c r="K25" s="95"/>
      <c r="L25" s="95"/>
      <c r="M25" s="94"/>
      <c r="N25" s="94"/>
      <c r="O25" s="94"/>
      <c r="P25" s="94"/>
      <c r="Q25" s="94"/>
      <c r="R25" s="94"/>
    </row>
    <row r="26" spans="1:18" s="61" customFormat="1" ht="15">
      <c r="A26" s="56" t="s">
        <v>38</v>
      </c>
      <c r="B26" s="57" t="s">
        <v>39</v>
      </c>
      <c r="C26" s="58">
        <f>SUM(C27:C30)</f>
        <v>1003730</v>
      </c>
      <c r="D26" s="58">
        <v>1023580</v>
      </c>
      <c r="E26" s="58">
        <v>1022580</v>
      </c>
      <c r="G26" s="91"/>
      <c r="H26" s="91"/>
      <c r="I26" s="91"/>
      <c r="K26" s="96"/>
      <c r="L26" s="96"/>
      <c r="M26" s="97"/>
      <c r="N26" s="97"/>
      <c r="O26" s="97"/>
      <c r="P26" s="97"/>
      <c r="Q26" s="97"/>
      <c r="R26" s="97"/>
    </row>
    <row r="27" spans="1:18">
      <c r="A27" s="59" t="s">
        <v>40</v>
      </c>
      <c r="B27" s="60" t="s">
        <v>41</v>
      </c>
      <c r="C27" s="52">
        <f>55600+112800</f>
        <v>168400</v>
      </c>
      <c r="G27" s="59"/>
      <c r="H27" s="59"/>
      <c r="I27" s="59"/>
    </row>
    <row r="28" spans="1:18">
      <c r="A28" s="59" t="s">
        <v>42</v>
      </c>
      <c r="B28" s="60" t="s">
        <v>43</v>
      </c>
      <c r="C28" s="52">
        <v>311500</v>
      </c>
    </row>
    <row r="29" spans="1:18" ht="15">
      <c r="A29" s="59" t="s">
        <v>44</v>
      </c>
      <c r="B29" s="60" t="s">
        <v>45</v>
      </c>
      <c r="C29" s="52">
        <v>473330</v>
      </c>
      <c r="K29" s="126"/>
      <c r="L29" s="126"/>
      <c r="M29" s="94"/>
      <c r="N29" s="94"/>
      <c r="O29" s="94"/>
      <c r="P29" s="94"/>
      <c r="Q29" s="94"/>
      <c r="R29" s="94"/>
    </row>
    <row r="30" spans="1:18" ht="15">
      <c r="A30" s="59" t="s">
        <v>46</v>
      </c>
      <c r="B30" s="60" t="s">
        <v>47</v>
      </c>
      <c r="C30" s="52">
        <f>38700+11800</f>
        <v>50500</v>
      </c>
      <c r="K30" s="95"/>
      <c r="L30" s="95"/>
      <c r="M30" s="94"/>
      <c r="N30" s="94"/>
      <c r="O30" s="94"/>
      <c r="P30" s="94"/>
      <c r="Q30" s="94"/>
      <c r="R30" s="94"/>
    </row>
    <row r="31" spans="1:18" s="61" customFormat="1" ht="15">
      <c r="A31" s="56" t="s">
        <v>48</v>
      </c>
      <c r="B31" s="57" t="s">
        <v>49</v>
      </c>
      <c r="C31" s="58">
        <v>1550</v>
      </c>
      <c r="D31" s="58">
        <v>1050</v>
      </c>
      <c r="E31" s="58">
        <v>950</v>
      </c>
      <c r="K31" s="96"/>
      <c r="L31" s="96"/>
      <c r="M31" s="97"/>
      <c r="N31" s="97"/>
      <c r="O31" s="97"/>
      <c r="P31" s="97"/>
      <c r="Q31" s="97"/>
      <c r="R31" s="97"/>
    </row>
    <row r="32" spans="1:18" ht="15">
      <c r="A32" s="59" t="s">
        <v>50</v>
      </c>
      <c r="B32" s="60" t="s">
        <v>51</v>
      </c>
      <c r="C32" s="52">
        <v>1550</v>
      </c>
      <c r="K32" s="95"/>
      <c r="L32" s="95"/>
      <c r="M32" s="94"/>
      <c r="N32" s="94"/>
      <c r="O32" s="94"/>
      <c r="P32" s="94"/>
      <c r="Q32" s="94"/>
      <c r="R32" s="94"/>
    </row>
    <row r="33" spans="1:18" s="61" customFormat="1" ht="25.5">
      <c r="A33" s="56" t="s">
        <v>52</v>
      </c>
      <c r="B33" s="57" t="s">
        <v>53</v>
      </c>
      <c r="C33" s="58">
        <v>3000</v>
      </c>
      <c r="D33" s="58">
        <v>3000</v>
      </c>
      <c r="E33" s="58">
        <v>3000</v>
      </c>
      <c r="K33" s="96"/>
      <c r="L33" s="96"/>
      <c r="M33" s="97"/>
      <c r="N33" s="97"/>
      <c r="O33" s="97"/>
      <c r="P33" s="97"/>
      <c r="Q33" s="97"/>
      <c r="R33" s="97"/>
    </row>
    <row r="34" spans="1:18" ht="15">
      <c r="A34" s="59" t="s">
        <v>54</v>
      </c>
      <c r="B34" s="60" t="s">
        <v>55</v>
      </c>
      <c r="C34" s="52">
        <v>3000</v>
      </c>
      <c r="D34" s="50"/>
      <c r="E34" s="50"/>
      <c r="K34" s="95"/>
      <c r="L34" s="95"/>
      <c r="M34" s="94"/>
      <c r="N34" s="94"/>
      <c r="O34" s="94"/>
      <c r="P34" s="94"/>
      <c r="Q34" s="94"/>
      <c r="R34" s="94"/>
    </row>
    <row r="35" spans="1:18" ht="15">
      <c r="A35" s="53" t="s">
        <v>56</v>
      </c>
      <c r="B35" s="54" t="s">
        <v>3</v>
      </c>
      <c r="C35" s="54">
        <f>+C36</f>
        <v>37000</v>
      </c>
      <c r="D35" s="54">
        <f t="shared" ref="D35:E35" si="2">+D36</f>
        <v>27000</v>
      </c>
      <c r="E35" s="54">
        <f t="shared" si="2"/>
        <v>27000</v>
      </c>
      <c r="K35" s="96"/>
      <c r="L35" s="96"/>
      <c r="M35" s="97"/>
      <c r="N35" s="97"/>
      <c r="O35" s="97"/>
      <c r="P35" s="94"/>
      <c r="Q35" s="94"/>
      <c r="R35" s="94"/>
    </row>
    <row r="36" spans="1:18" ht="15" customHeight="1">
      <c r="A36" s="56" t="s">
        <v>57</v>
      </c>
      <c r="B36" s="57" t="s">
        <v>58</v>
      </c>
      <c r="C36" s="58">
        <f>+C37+C38</f>
        <v>37000</v>
      </c>
      <c r="D36" s="58">
        <v>27000</v>
      </c>
      <c r="E36" s="58">
        <v>27000</v>
      </c>
      <c r="K36" s="95"/>
      <c r="L36" s="95"/>
      <c r="M36" s="94"/>
      <c r="N36" s="94"/>
      <c r="O36" s="94"/>
      <c r="P36" s="94"/>
      <c r="Q36" s="94"/>
      <c r="R36" s="94"/>
    </row>
    <row r="37" spans="1:18" ht="15">
      <c r="A37" s="59" t="s">
        <v>59</v>
      </c>
      <c r="B37" s="60" t="s">
        <v>60</v>
      </c>
      <c r="C37" s="52">
        <v>34400</v>
      </c>
      <c r="K37" s="95"/>
      <c r="L37" s="95"/>
      <c r="M37" s="94"/>
      <c r="N37" s="94"/>
      <c r="O37" s="94"/>
      <c r="P37" s="94"/>
      <c r="Q37" s="94"/>
      <c r="R37" s="94"/>
    </row>
    <row r="38" spans="1:18" ht="15">
      <c r="A38" s="59" t="s">
        <v>61</v>
      </c>
      <c r="B38" s="60" t="s">
        <v>62</v>
      </c>
      <c r="C38" s="52">
        <v>2600</v>
      </c>
      <c r="K38" s="95"/>
      <c r="L38" s="95"/>
      <c r="M38" s="94"/>
      <c r="N38" s="94"/>
      <c r="O38" s="94"/>
      <c r="P38" s="94"/>
      <c r="Q38" s="94"/>
      <c r="R38" s="94"/>
    </row>
    <row r="39" spans="1:18" ht="15">
      <c r="A39" s="84"/>
      <c r="B39" s="60"/>
      <c r="K39" s="95"/>
      <c r="L39" s="95"/>
      <c r="M39" s="94"/>
      <c r="N39" s="94"/>
      <c r="O39" s="94"/>
      <c r="P39" s="94"/>
      <c r="Q39" s="94"/>
      <c r="R39" s="94"/>
    </row>
    <row r="40" spans="1:18" ht="15">
      <c r="A40" s="53" t="s">
        <v>63</v>
      </c>
      <c r="B40" s="54" t="s">
        <v>64</v>
      </c>
      <c r="C40" s="55">
        <f>+C42</f>
        <v>10000</v>
      </c>
      <c r="D40" s="55">
        <v>0</v>
      </c>
      <c r="E40" s="55">
        <v>0</v>
      </c>
      <c r="K40" s="95"/>
      <c r="L40" s="95"/>
      <c r="M40" s="94"/>
      <c r="N40" s="94"/>
      <c r="O40" s="94"/>
      <c r="P40" s="94"/>
      <c r="Q40" s="94"/>
      <c r="R40" s="94"/>
    </row>
    <row r="41" spans="1:18" ht="15">
      <c r="A41" s="56" t="s">
        <v>65</v>
      </c>
      <c r="B41" s="57" t="s">
        <v>66</v>
      </c>
      <c r="C41" s="58">
        <v>10000</v>
      </c>
      <c r="D41" s="58">
        <v>0</v>
      </c>
      <c r="E41" s="58">
        <v>0</v>
      </c>
      <c r="K41" s="95"/>
      <c r="L41" s="95"/>
      <c r="M41" s="94"/>
      <c r="N41" s="94"/>
      <c r="O41" s="94"/>
      <c r="P41" s="94"/>
      <c r="Q41" s="94"/>
      <c r="R41" s="94"/>
    </row>
    <row r="42" spans="1:18" ht="15">
      <c r="A42" s="59" t="s">
        <v>67</v>
      </c>
      <c r="B42" s="60" t="s">
        <v>69</v>
      </c>
      <c r="C42" s="52">
        <v>10000</v>
      </c>
      <c r="K42" s="95"/>
      <c r="L42" s="95"/>
      <c r="M42" s="94"/>
      <c r="N42" s="94"/>
      <c r="O42" s="94"/>
      <c r="P42" s="94"/>
      <c r="Q42" s="94"/>
      <c r="R42" s="94"/>
    </row>
    <row r="43" spans="1:18" ht="15">
      <c r="A43" s="59" t="s">
        <v>67</v>
      </c>
      <c r="B43" s="60" t="s">
        <v>70</v>
      </c>
      <c r="C43" s="52">
        <v>0</v>
      </c>
      <c r="H43" s="94"/>
      <c r="K43" s="95"/>
      <c r="L43" s="95"/>
      <c r="M43" s="94"/>
      <c r="N43" s="94"/>
      <c r="O43" s="94"/>
      <c r="P43" s="94"/>
      <c r="Q43" s="94"/>
      <c r="R43" s="94"/>
    </row>
    <row r="44" spans="1:18" ht="15">
      <c r="K44" s="95"/>
      <c r="L44" s="95"/>
      <c r="M44" s="94"/>
      <c r="N44" s="94"/>
      <c r="O44" s="94"/>
      <c r="P44" s="94"/>
      <c r="Q44" s="94"/>
      <c r="R44" s="94"/>
    </row>
    <row r="45" spans="1:18" ht="15">
      <c r="K45" s="95"/>
      <c r="L45" s="95"/>
      <c r="M45" s="94"/>
      <c r="N45" s="94"/>
      <c r="O45" s="94"/>
      <c r="P45" s="94"/>
      <c r="Q45" s="94"/>
      <c r="R45" s="94"/>
    </row>
    <row r="46" spans="1:18" ht="15">
      <c r="A46" s="61" t="s">
        <v>100</v>
      </c>
      <c r="K46" s="95"/>
      <c r="L46" s="95"/>
      <c r="M46" s="94"/>
      <c r="N46" s="94"/>
      <c r="O46" s="94"/>
      <c r="P46" s="94"/>
      <c r="Q46" s="94"/>
      <c r="R46" s="94"/>
    </row>
    <row r="47" spans="1:18" ht="26.25">
      <c r="A47" s="131" t="s">
        <v>102</v>
      </c>
      <c r="B47" s="131"/>
      <c r="C47" s="48" t="s">
        <v>99</v>
      </c>
      <c r="D47" s="48" t="s">
        <v>1</v>
      </c>
      <c r="E47" s="49" t="s">
        <v>0</v>
      </c>
      <c r="K47" s="95"/>
      <c r="L47" s="95"/>
      <c r="M47" s="94"/>
      <c r="N47" s="94"/>
      <c r="O47" s="94"/>
      <c r="P47" s="94"/>
      <c r="Q47" s="94"/>
      <c r="R47" s="94"/>
    </row>
    <row r="48" spans="1:18">
      <c r="A48" s="81" t="s">
        <v>110</v>
      </c>
      <c r="B48" s="81" t="s">
        <v>111</v>
      </c>
      <c r="C48" s="78">
        <v>229230</v>
      </c>
      <c r="D48" s="78">
        <v>228480</v>
      </c>
      <c r="E48" s="79">
        <v>228480</v>
      </c>
      <c r="J48" s="79"/>
      <c r="K48" s="79"/>
      <c r="L48" s="79"/>
    </row>
    <row r="49" spans="1:12">
      <c r="A49" s="82" t="s">
        <v>112</v>
      </c>
      <c r="B49" s="82" t="s">
        <v>113</v>
      </c>
      <c r="C49" s="78">
        <v>4000</v>
      </c>
      <c r="D49" s="78">
        <v>4000</v>
      </c>
      <c r="E49" s="79">
        <v>4000</v>
      </c>
    </row>
    <row r="50" spans="1:12">
      <c r="A50" s="82" t="s">
        <v>114</v>
      </c>
      <c r="B50" s="82" t="s">
        <v>115</v>
      </c>
      <c r="C50" s="78">
        <v>413650</v>
      </c>
      <c r="D50" s="78">
        <v>412550</v>
      </c>
      <c r="E50" s="79">
        <v>411450</v>
      </c>
    </row>
    <row r="51" spans="1:12" ht="14.25" customHeight="1">
      <c r="A51" s="82" t="s">
        <v>116</v>
      </c>
      <c r="B51" s="82" t="s">
        <v>117</v>
      </c>
      <c r="C51" s="78">
        <f>348800+4141100</f>
        <v>4489900</v>
      </c>
      <c r="D51" s="78">
        <f>370000+4141100</f>
        <v>4511100</v>
      </c>
      <c r="E51" s="79">
        <f>370000+4141100</f>
        <v>4511100</v>
      </c>
      <c r="J51" s="52"/>
      <c r="K51" s="52"/>
      <c r="L51" s="52"/>
    </row>
    <row r="52" spans="1:12" ht="14.25" customHeight="1">
      <c r="A52" s="82" t="s">
        <v>118</v>
      </c>
      <c r="B52" s="82" t="s">
        <v>119</v>
      </c>
      <c r="C52" s="78">
        <v>31700</v>
      </c>
      <c r="D52" s="78">
        <v>31700</v>
      </c>
      <c r="E52" s="79">
        <v>31700</v>
      </c>
    </row>
    <row r="53" spans="1:12" ht="25.5" customHeight="1">
      <c r="A53" s="82" t="s">
        <v>120</v>
      </c>
      <c r="B53" s="82" t="s">
        <v>121</v>
      </c>
      <c r="C53" s="78">
        <v>4500</v>
      </c>
      <c r="D53" s="78">
        <v>4500</v>
      </c>
      <c r="E53" s="79">
        <v>4500</v>
      </c>
    </row>
    <row r="54" spans="1:12" ht="14.25" customHeight="1">
      <c r="C54" s="52">
        <f>SUM(C48:C53)</f>
        <v>5172980</v>
      </c>
      <c r="D54" s="52">
        <f t="shared" ref="D54:E54" si="3">SUM(D48:D53)</f>
        <v>5192330</v>
      </c>
      <c r="E54" s="52">
        <f t="shared" si="3"/>
        <v>5191230</v>
      </c>
    </row>
    <row r="55" spans="1:12" ht="14.25" customHeight="1"/>
    <row r="56" spans="1:12" ht="16.5" customHeight="1">
      <c r="A56" s="125"/>
      <c r="B56" s="125"/>
      <c r="C56" s="76"/>
      <c r="D56" s="76"/>
      <c r="E56" s="76"/>
    </row>
    <row r="57" spans="1:12">
      <c r="A57" s="124" t="s">
        <v>141</v>
      </c>
      <c r="B57" s="124"/>
      <c r="C57" s="99">
        <f>+C6+C18</f>
        <v>5172980</v>
      </c>
      <c r="D57" s="99">
        <f t="shared" ref="D57:E57" si="4">+D6+D18</f>
        <v>5192330</v>
      </c>
      <c r="E57" s="99">
        <f t="shared" si="4"/>
        <v>5191230</v>
      </c>
    </row>
    <row r="58" spans="1:12">
      <c r="A58" s="124" t="s">
        <v>142</v>
      </c>
      <c r="B58" s="124"/>
      <c r="C58" s="99">
        <f>+C35+C21</f>
        <v>5182980</v>
      </c>
      <c r="D58" s="99">
        <f t="shared" ref="D58:E58" si="5">+D35+D21</f>
        <v>5192330</v>
      </c>
      <c r="E58" s="99">
        <f t="shared" si="5"/>
        <v>5191230</v>
      </c>
    </row>
    <row r="59" spans="1:12" ht="12.75" customHeight="1">
      <c r="A59" s="124"/>
      <c r="B59" s="124"/>
      <c r="C59" s="100"/>
      <c r="D59" s="100"/>
      <c r="E59" s="100"/>
    </row>
    <row r="60" spans="1:12" ht="12.75" customHeight="1">
      <c r="A60" s="124"/>
      <c r="B60" s="124"/>
      <c r="C60" s="99">
        <f>+C58-C57</f>
        <v>10000</v>
      </c>
      <c r="D60" s="99">
        <f>+D58-D57</f>
        <v>0</v>
      </c>
      <c r="E60" s="99">
        <f>+E58-E57</f>
        <v>0</v>
      </c>
    </row>
    <row r="61" spans="1:12" ht="12.75" customHeight="1">
      <c r="A61" s="125"/>
      <c r="B61" s="125"/>
      <c r="C61" s="76"/>
      <c r="D61" s="76"/>
      <c r="E61" s="76"/>
    </row>
    <row r="62" spans="1:12" ht="12.75" customHeight="1">
      <c r="A62" s="125"/>
      <c r="B62" s="125"/>
      <c r="C62" s="103"/>
      <c r="D62" s="76"/>
      <c r="E62" s="76"/>
    </row>
    <row r="63" spans="1:12" ht="12.75" customHeight="1">
      <c r="C63" s="77"/>
      <c r="D63" s="77"/>
      <c r="E63" s="77"/>
    </row>
    <row r="64" spans="1:12" ht="12.75" customHeight="1">
      <c r="B64" s="50"/>
      <c r="C64" s="50"/>
      <c r="D64" s="50"/>
      <c r="E64" s="50"/>
    </row>
    <row r="65" spans="2:5" ht="12.75" customHeight="1">
      <c r="B65" s="50"/>
      <c r="C65" s="50"/>
      <c r="D65" s="50"/>
      <c r="E65" s="50"/>
    </row>
  </sheetData>
  <mergeCells count="14">
    <mergeCell ref="K6:L6"/>
    <mergeCell ref="K7:L7"/>
    <mergeCell ref="K29:L29"/>
    <mergeCell ref="A57:B57"/>
    <mergeCell ref="A1:E1"/>
    <mergeCell ref="A2:E2"/>
    <mergeCell ref="A4:B4"/>
    <mergeCell ref="A47:B47"/>
    <mergeCell ref="A56:B56"/>
    <mergeCell ref="A58:B58"/>
    <mergeCell ref="A59:B59"/>
    <mergeCell ref="A60:B60"/>
    <mergeCell ref="A61:B61"/>
    <mergeCell ref="A62:B62"/>
  </mergeCells>
  <printOptions horizontalCentered="1"/>
  <pageMargins left="3.937007874015748E-2" right="3.937007874015748E-2" top="0.39370078740157483" bottom="0.19685039370078741" header="0.31496062992125984" footer="0.31496062992125984"/>
  <pageSetup orientation="portrait" horizontalDpi="300" verticalDpi="300" r:id="rId1"/>
  <headerFooter alignWithMargins="0"/>
  <rowBreaks count="2" manualBreakCount="2">
    <brk id="30" max="4" man="1"/>
    <brk id="5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topLeftCell="A115" workbookViewId="0">
      <selection activeCell="B125" sqref="B125"/>
    </sheetView>
  </sheetViews>
  <sheetFormatPr defaultRowHeight="15"/>
  <cols>
    <col min="1" max="1" width="9.140625" style="22"/>
    <col min="2" max="2" width="55.7109375" style="22" customWidth="1"/>
    <col min="3" max="3" width="9.85546875" style="22" bestFit="1" customWidth="1"/>
    <col min="4" max="4" width="11.7109375" style="22" customWidth="1"/>
    <col min="5" max="5" width="10.140625" style="22" customWidth="1"/>
    <col min="6" max="6" width="10.85546875" style="22" bestFit="1" customWidth="1"/>
    <col min="7" max="7" width="10.140625" style="22" bestFit="1" customWidth="1"/>
    <col min="8" max="16384" width="9.140625" style="22"/>
  </cols>
  <sheetData>
    <row r="1" spans="1:8" ht="15.75">
      <c r="A1" s="132" t="s">
        <v>87</v>
      </c>
      <c r="B1" s="132"/>
      <c r="C1" s="132"/>
      <c r="D1" s="132"/>
      <c r="E1" s="132"/>
    </row>
    <row r="2" spans="1:8" ht="15" customHeight="1">
      <c r="A2" s="5"/>
      <c r="B2" s="5"/>
      <c r="C2" s="18"/>
      <c r="D2" s="18"/>
      <c r="E2" s="18"/>
    </row>
    <row r="3" spans="1:8" ht="15.75">
      <c r="A3" s="133" t="s">
        <v>88</v>
      </c>
      <c r="B3" s="133"/>
      <c r="C3" s="133"/>
      <c r="D3" s="133"/>
      <c r="E3" s="133"/>
    </row>
    <row r="4" spans="1:8">
      <c r="A4" s="134" t="s">
        <v>143</v>
      </c>
      <c r="B4" s="134"/>
      <c r="C4" s="134"/>
      <c r="D4" s="134"/>
      <c r="E4" s="134"/>
    </row>
    <row r="5" spans="1:8">
      <c r="A5" s="134"/>
      <c r="B5" s="134"/>
      <c r="C5" s="134"/>
      <c r="D5" s="134"/>
      <c r="E5" s="134"/>
    </row>
    <row r="6" spans="1:8">
      <c r="A6" s="134"/>
      <c r="B6" s="134"/>
      <c r="C6" s="134"/>
      <c r="D6" s="134"/>
      <c r="E6" s="134"/>
    </row>
    <row r="7" spans="1:8" ht="26.25">
      <c r="A7" s="48"/>
      <c r="B7" s="48"/>
      <c r="C7" s="48" t="s">
        <v>99</v>
      </c>
      <c r="D7" s="48" t="s">
        <v>1</v>
      </c>
      <c r="E7" s="49" t="s">
        <v>0</v>
      </c>
    </row>
    <row r="8" spans="1:8">
      <c r="A8" s="12" t="s">
        <v>128</v>
      </c>
      <c r="B8" s="12"/>
      <c r="C8" s="19">
        <f>+C9+C20</f>
        <v>5182980</v>
      </c>
      <c r="D8" s="19">
        <f t="shared" ref="D8:E8" si="0">+D9+D20</f>
        <v>5192330</v>
      </c>
      <c r="E8" s="19">
        <f t="shared" si="0"/>
        <v>5191230</v>
      </c>
    </row>
    <row r="9" spans="1:8">
      <c r="A9" s="7" t="s">
        <v>124</v>
      </c>
      <c r="B9" s="7"/>
      <c r="C9" s="13">
        <f>+C10</f>
        <v>4141100</v>
      </c>
      <c r="D9" s="13">
        <f t="shared" ref="D9:E9" si="1">+D10</f>
        <v>4141100</v>
      </c>
      <c r="E9" s="13">
        <f t="shared" si="1"/>
        <v>4141100</v>
      </c>
      <c r="F9" s="46"/>
    </row>
    <row r="10" spans="1:8">
      <c r="A10" s="8" t="s">
        <v>125</v>
      </c>
      <c r="B10" s="8"/>
      <c r="C10" s="14">
        <f>+C11</f>
        <v>4141100</v>
      </c>
      <c r="D10" s="14">
        <f t="shared" ref="D10:E10" si="2">+D11</f>
        <v>4141100</v>
      </c>
      <c r="E10" s="14">
        <f t="shared" si="2"/>
        <v>4141100</v>
      </c>
    </row>
    <row r="11" spans="1:8">
      <c r="A11" s="9" t="s">
        <v>73</v>
      </c>
      <c r="B11" s="9"/>
      <c r="C11" s="93">
        <f>+C12</f>
        <v>4141100</v>
      </c>
      <c r="D11" s="93">
        <f t="shared" ref="D11:E11" si="3">+D12</f>
        <v>4141100</v>
      </c>
      <c r="E11" s="93">
        <f t="shared" si="3"/>
        <v>4141100</v>
      </c>
    </row>
    <row r="12" spans="1:8">
      <c r="A12" s="10" t="s">
        <v>74</v>
      </c>
      <c r="B12" s="10"/>
      <c r="C12" s="16">
        <f>+C13+C17</f>
        <v>4141100</v>
      </c>
      <c r="D12" s="16">
        <f t="shared" ref="D12:E12" si="4">+D13+D17</f>
        <v>4141100</v>
      </c>
      <c r="E12" s="16">
        <f t="shared" si="4"/>
        <v>4141100</v>
      </c>
    </row>
    <row r="13" spans="1:8" s="90" customFormat="1" ht="14.25">
      <c r="A13" s="88">
        <v>31</v>
      </c>
      <c r="B13" s="89" t="s">
        <v>31</v>
      </c>
      <c r="C13" s="91">
        <f>+C14+C15+C16</f>
        <v>4016500</v>
      </c>
      <c r="D13" s="91">
        <v>4016500</v>
      </c>
      <c r="E13" s="91">
        <v>4016500</v>
      </c>
      <c r="F13" s="101"/>
      <c r="G13" s="101"/>
      <c r="H13" s="101"/>
    </row>
    <row r="14" spans="1:8">
      <c r="A14" s="87">
        <v>311</v>
      </c>
      <c r="B14" s="86" t="s">
        <v>126</v>
      </c>
      <c r="C14" s="92">
        <v>3372000</v>
      </c>
      <c r="D14" s="92"/>
      <c r="E14" s="92"/>
    </row>
    <row r="15" spans="1:8">
      <c r="A15" s="87">
        <v>312</v>
      </c>
      <c r="B15" s="86" t="s">
        <v>127</v>
      </c>
      <c r="C15" s="92">
        <v>164500</v>
      </c>
      <c r="D15" s="92"/>
      <c r="E15" s="92"/>
    </row>
    <row r="16" spans="1:8">
      <c r="A16" s="87">
        <v>313</v>
      </c>
      <c r="B16" s="86" t="s">
        <v>37</v>
      </c>
      <c r="C16" s="92">
        <v>480000</v>
      </c>
      <c r="D16" s="92"/>
      <c r="E16" s="92"/>
    </row>
    <row r="17" spans="1:10">
      <c r="A17" s="6" t="s">
        <v>38</v>
      </c>
      <c r="B17" s="6" t="s">
        <v>39</v>
      </c>
      <c r="C17" s="91">
        <f>+C18+C19</f>
        <v>124600</v>
      </c>
      <c r="D17" s="91">
        <v>124600</v>
      </c>
      <c r="E17" s="91">
        <v>124600</v>
      </c>
    </row>
    <row r="18" spans="1:10">
      <c r="A18" s="87">
        <v>321</v>
      </c>
      <c r="B18" s="86" t="s">
        <v>41</v>
      </c>
      <c r="C18" s="92">
        <v>112800</v>
      </c>
      <c r="D18" s="92"/>
      <c r="E18" s="92"/>
    </row>
    <row r="19" spans="1:10">
      <c r="A19" s="87">
        <v>329</v>
      </c>
      <c r="B19" s="86" t="s">
        <v>47</v>
      </c>
      <c r="C19" s="92">
        <v>11800</v>
      </c>
      <c r="D19" s="92"/>
      <c r="E19" s="92"/>
    </row>
    <row r="20" spans="1:10">
      <c r="A20" s="12" t="s">
        <v>128</v>
      </c>
      <c r="B20" s="12"/>
      <c r="C20" s="19">
        <v>1041880</v>
      </c>
      <c r="D20" s="19">
        <v>1051230</v>
      </c>
      <c r="E20" s="19">
        <v>1050130</v>
      </c>
      <c r="G20" s="95"/>
      <c r="H20" s="95"/>
      <c r="I20" s="95"/>
      <c r="J20" s="95"/>
    </row>
    <row r="21" spans="1:10">
      <c r="A21" s="7" t="s">
        <v>78</v>
      </c>
      <c r="B21" s="7"/>
      <c r="C21" s="13">
        <v>450900</v>
      </c>
      <c r="D21" s="13">
        <v>446050</v>
      </c>
      <c r="E21" s="13">
        <v>444950</v>
      </c>
      <c r="G21" s="95"/>
      <c r="H21" s="95"/>
      <c r="I21" s="95"/>
      <c r="J21" s="95"/>
    </row>
    <row r="22" spans="1:10">
      <c r="A22" s="8" t="s">
        <v>82</v>
      </c>
      <c r="B22" s="8"/>
      <c r="C22" s="14">
        <v>425400</v>
      </c>
      <c r="D22" s="14">
        <v>420550</v>
      </c>
      <c r="E22" s="14">
        <v>419450</v>
      </c>
      <c r="G22" s="95"/>
      <c r="H22" s="95"/>
      <c r="I22" s="95"/>
      <c r="J22" s="95"/>
    </row>
    <row r="23" spans="1:10" ht="15" customHeight="1">
      <c r="A23" s="9" t="s">
        <v>71</v>
      </c>
      <c r="B23" s="9"/>
      <c r="C23" s="15">
        <v>125750</v>
      </c>
      <c r="D23" s="15">
        <v>125000</v>
      </c>
      <c r="E23" s="15">
        <v>125000</v>
      </c>
      <c r="G23" s="95"/>
      <c r="H23" s="95"/>
      <c r="I23" s="95"/>
      <c r="J23" s="95"/>
    </row>
    <row r="24" spans="1:10" ht="15" customHeight="1">
      <c r="A24" s="10" t="s">
        <v>74</v>
      </c>
      <c r="B24" s="10"/>
      <c r="C24" s="16">
        <v>125750</v>
      </c>
      <c r="D24" s="16">
        <v>125000</v>
      </c>
      <c r="E24" s="16">
        <v>125000</v>
      </c>
      <c r="G24" s="95"/>
      <c r="H24" s="95"/>
      <c r="I24" s="95"/>
      <c r="J24" s="95"/>
    </row>
    <row r="25" spans="1:10" ht="15" customHeight="1">
      <c r="A25" s="6" t="s">
        <v>38</v>
      </c>
      <c r="B25" s="6" t="s">
        <v>39</v>
      </c>
      <c r="C25" s="17">
        <v>125750</v>
      </c>
      <c r="D25" s="17">
        <v>125000</v>
      </c>
      <c r="E25" s="17">
        <v>125000</v>
      </c>
      <c r="G25" s="95"/>
      <c r="H25" s="95"/>
      <c r="I25" s="95"/>
      <c r="J25" s="95"/>
    </row>
    <row r="26" spans="1:10">
      <c r="A26" s="11" t="s">
        <v>44</v>
      </c>
      <c r="B26" s="11" t="s">
        <v>45</v>
      </c>
      <c r="C26" s="18">
        <v>125750</v>
      </c>
      <c r="D26" s="18"/>
      <c r="E26" s="18"/>
      <c r="G26" s="95"/>
      <c r="H26" s="95"/>
      <c r="I26" s="95"/>
      <c r="J26" s="95"/>
    </row>
    <row r="27" spans="1:10">
      <c r="A27" s="9" t="s">
        <v>75</v>
      </c>
      <c r="B27" s="9"/>
      <c r="C27" s="15">
        <v>4000</v>
      </c>
      <c r="D27" s="15">
        <v>4000</v>
      </c>
      <c r="E27" s="15">
        <v>4000</v>
      </c>
      <c r="G27" s="95"/>
      <c r="H27" s="95"/>
      <c r="I27" s="95"/>
      <c r="J27" s="95"/>
    </row>
    <row r="28" spans="1:10">
      <c r="A28" s="10" t="s">
        <v>74</v>
      </c>
      <c r="B28" s="10"/>
      <c r="C28" s="16">
        <v>4000</v>
      </c>
      <c r="D28" s="16">
        <v>4000</v>
      </c>
      <c r="E28" s="16">
        <v>4000</v>
      </c>
      <c r="G28" s="95"/>
      <c r="H28" s="95"/>
      <c r="I28" s="95"/>
      <c r="J28" s="95"/>
    </row>
    <row r="29" spans="1:10">
      <c r="A29" s="6" t="s">
        <v>38</v>
      </c>
      <c r="B29" s="6" t="s">
        <v>39</v>
      </c>
      <c r="C29" s="17">
        <v>4000</v>
      </c>
      <c r="D29" s="17">
        <v>4000</v>
      </c>
      <c r="E29" s="17">
        <v>4000</v>
      </c>
      <c r="G29" s="95"/>
      <c r="H29" s="95"/>
      <c r="I29" s="95"/>
      <c r="J29" s="95"/>
    </row>
    <row r="30" spans="1:10">
      <c r="A30" s="11" t="s">
        <v>42</v>
      </c>
      <c r="B30" s="11" t="s">
        <v>43</v>
      </c>
      <c r="C30" s="18">
        <v>4000</v>
      </c>
      <c r="D30" s="18"/>
      <c r="E30" s="18"/>
      <c r="G30" s="95"/>
      <c r="H30" s="95"/>
      <c r="I30" s="95"/>
      <c r="J30" s="95"/>
    </row>
    <row r="31" spans="1:10">
      <c r="A31" s="9" t="s">
        <v>72</v>
      </c>
      <c r="B31" s="9"/>
      <c r="C31" s="15">
        <v>295650</v>
      </c>
      <c r="D31" s="15">
        <v>291550</v>
      </c>
      <c r="E31" s="15">
        <v>290450</v>
      </c>
      <c r="G31" s="95"/>
      <c r="H31" s="95"/>
      <c r="I31" s="95"/>
      <c r="J31" s="95"/>
    </row>
    <row r="32" spans="1:10">
      <c r="A32" s="10" t="s">
        <v>74</v>
      </c>
      <c r="B32" s="10"/>
      <c r="C32" s="16">
        <v>295650</v>
      </c>
      <c r="D32" s="16">
        <v>291550</v>
      </c>
      <c r="E32" s="16">
        <v>290450</v>
      </c>
      <c r="G32" s="95"/>
      <c r="H32" s="95"/>
      <c r="I32" s="95"/>
      <c r="J32" s="95"/>
    </row>
    <row r="33" spans="1:10">
      <c r="A33" s="6" t="s">
        <v>38</v>
      </c>
      <c r="B33" s="6" t="s">
        <v>39</v>
      </c>
      <c r="C33" s="17">
        <v>294100</v>
      </c>
      <c r="D33" s="17">
        <v>290500</v>
      </c>
      <c r="E33" s="17">
        <v>289500</v>
      </c>
      <c r="G33" s="95"/>
      <c r="H33" s="95"/>
      <c r="I33" s="95"/>
      <c r="J33" s="95"/>
    </row>
    <row r="34" spans="1:10">
      <c r="A34" s="11" t="s">
        <v>40</v>
      </c>
      <c r="B34" s="11" t="s">
        <v>41</v>
      </c>
      <c r="C34" s="18">
        <v>44500</v>
      </c>
      <c r="D34" s="18"/>
      <c r="E34" s="18"/>
      <c r="G34" s="95"/>
      <c r="H34" s="95"/>
      <c r="I34" s="95"/>
      <c r="J34" s="95"/>
    </row>
    <row r="35" spans="1:10">
      <c r="A35" s="11" t="s">
        <v>42</v>
      </c>
      <c r="B35" s="11" t="s">
        <v>43</v>
      </c>
      <c r="C35" s="18">
        <v>131800</v>
      </c>
      <c r="D35" s="18"/>
      <c r="E35" s="18"/>
      <c r="G35" s="95"/>
      <c r="H35" s="95"/>
      <c r="I35" s="95"/>
      <c r="J35" s="95"/>
    </row>
    <row r="36" spans="1:10">
      <c r="A36" s="11" t="s">
        <v>44</v>
      </c>
      <c r="B36" s="11" t="s">
        <v>45</v>
      </c>
      <c r="C36" s="18">
        <v>109600</v>
      </c>
      <c r="D36" s="18"/>
      <c r="E36" s="18"/>
      <c r="G36" s="95"/>
      <c r="H36" s="95"/>
      <c r="I36" s="95"/>
      <c r="J36" s="95"/>
    </row>
    <row r="37" spans="1:10">
      <c r="A37" s="11" t="s">
        <v>46</v>
      </c>
      <c r="B37" s="11" t="s">
        <v>47</v>
      </c>
      <c r="C37" s="18">
        <v>8200</v>
      </c>
      <c r="D37" s="18"/>
      <c r="E37" s="18"/>
      <c r="G37" s="95"/>
      <c r="H37" s="95"/>
      <c r="I37" s="95"/>
      <c r="J37" s="95"/>
    </row>
    <row r="38" spans="1:10">
      <c r="A38" s="6" t="s">
        <v>48</v>
      </c>
      <c r="B38" s="6" t="s">
        <v>49</v>
      </c>
      <c r="C38" s="17">
        <v>1550</v>
      </c>
      <c r="D38" s="17">
        <v>1050</v>
      </c>
      <c r="E38" s="17">
        <v>950</v>
      </c>
      <c r="G38" s="95"/>
      <c r="H38" s="95"/>
      <c r="I38" s="95"/>
      <c r="J38" s="95"/>
    </row>
    <row r="39" spans="1:10">
      <c r="A39" s="11" t="s">
        <v>50</v>
      </c>
      <c r="B39" s="11" t="s">
        <v>51</v>
      </c>
      <c r="C39" s="18">
        <v>1550</v>
      </c>
      <c r="D39" s="18"/>
      <c r="E39" s="18"/>
      <c r="G39" s="95"/>
      <c r="H39" s="95"/>
      <c r="I39" s="95"/>
      <c r="J39" s="95"/>
    </row>
    <row r="40" spans="1:10">
      <c r="A40" s="8" t="s">
        <v>79</v>
      </c>
      <c r="B40" s="8"/>
      <c r="C40" s="14">
        <v>25500</v>
      </c>
      <c r="D40" s="14">
        <v>25500</v>
      </c>
      <c r="E40" s="14">
        <v>25500</v>
      </c>
      <c r="G40" s="95"/>
      <c r="H40" s="95"/>
      <c r="I40" s="95"/>
      <c r="J40" s="95"/>
    </row>
    <row r="41" spans="1:10">
      <c r="A41" s="9" t="s">
        <v>71</v>
      </c>
      <c r="B41" s="9"/>
      <c r="C41" s="15">
        <v>23000</v>
      </c>
      <c r="D41" s="15">
        <v>23000</v>
      </c>
      <c r="E41" s="15">
        <v>23000</v>
      </c>
      <c r="G41" s="95"/>
      <c r="H41" s="95"/>
      <c r="I41" s="95"/>
      <c r="J41" s="95"/>
    </row>
    <row r="42" spans="1:10">
      <c r="A42" s="10" t="s">
        <v>74</v>
      </c>
      <c r="B42" s="10"/>
      <c r="C42" s="16">
        <v>23000</v>
      </c>
      <c r="D42" s="16">
        <v>23000</v>
      </c>
      <c r="E42" s="16">
        <v>23000</v>
      </c>
      <c r="G42" s="95"/>
      <c r="H42" s="95"/>
      <c r="I42" s="95"/>
      <c r="J42" s="95"/>
    </row>
    <row r="43" spans="1:10">
      <c r="A43" s="6" t="s">
        <v>57</v>
      </c>
      <c r="B43" s="6" t="s">
        <v>58</v>
      </c>
      <c r="C43" s="17">
        <v>23000</v>
      </c>
      <c r="D43" s="17">
        <v>23000</v>
      </c>
      <c r="E43" s="17">
        <v>23000</v>
      </c>
      <c r="G43" s="95"/>
      <c r="H43" s="95"/>
      <c r="I43" s="95"/>
      <c r="J43" s="95"/>
    </row>
    <row r="44" spans="1:10">
      <c r="A44" s="11" t="s">
        <v>59</v>
      </c>
      <c r="B44" s="11" t="s">
        <v>60</v>
      </c>
      <c r="C44" s="18">
        <v>21900</v>
      </c>
      <c r="D44" s="18"/>
      <c r="E44" s="18"/>
      <c r="G44" s="95"/>
      <c r="H44" s="95"/>
      <c r="I44" s="95"/>
      <c r="J44" s="95"/>
    </row>
    <row r="45" spans="1:10">
      <c r="A45" s="11" t="s">
        <v>61</v>
      </c>
      <c r="B45" s="11" t="s">
        <v>62</v>
      </c>
      <c r="C45" s="18">
        <v>1100</v>
      </c>
      <c r="D45" s="18"/>
      <c r="E45" s="18"/>
      <c r="G45" s="95"/>
      <c r="H45" s="95"/>
      <c r="I45" s="95"/>
      <c r="J45" s="95"/>
    </row>
    <row r="46" spans="1:10">
      <c r="A46" s="136" t="s">
        <v>109</v>
      </c>
      <c r="B46" s="136"/>
      <c r="C46" s="15">
        <v>2500</v>
      </c>
      <c r="D46" s="15">
        <v>2500</v>
      </c>
      <c r="E46" s="15">
        <v>2500</v>
      </c>
      <c r="G46" s="95"/>
      <c r="H46" s="95"/>
      <c r="I46" s="95"/>
      <c r="J46" s="95"/>
    </row>
    <row r="47" spans="1:10">
      <c r="A47" s="10" t="s">
        <v>74</v>
      </c>
      <c r="B47" s="10"/>
      <c r="C47" s="16">
        <v>2500</v>
      </c>
      <c r="D47" s="16">
        <v>2500</v>
      </c>
      <c r="E47" s="16">
        <v>2500</v>
      </c>
      <c r="G47" s="95"/>
      <c r="H47" s="95"/>
      <c r="I47" s="95"/>
      <c r="J47" s="95"/>
    </row>
    <row r="48" spans="1:10">
      <c r="A48" s="6" t="s">
        <v>57</v>
      </c>
      <c r="B48" s="6" t="s">
        <v>58</v>
      </c>
      <c r="C48" s="17">
        <v>2500</v>
      </c>
      <c r="D48" s="17">
        <v>2500</v>
      </c>
      <c r="E48" s="17">
        <v>2500</v>
      </c>
      <c r="G48" s="95"/>
      <c r="H48" s="95"/>
      <c r="I48" s="95"/>
      <c r="J48" s="95"/>
    </row>
    <row r="49" spans="1:10">
      <c r="A49" s="11" t="s">
        <v>59</v>
      </c>
      <c r="B49" s="11" t="s">
        <v>60</v>
      </c>
      <c r="C49" s="18">
        <v>2500</v>
      </c>
      <c r="D49" s="18"/>
      <c r="E49" s="18"/>
      <c r="G49" s="95"/>
      <c r="H49" s="95"/>
      <c r="I49" s="95"/>
      <c r="J49" s="95"/>
    </row>
    <row r="50" spans="1:10">
      <c r="A50" s="7" t="s">
        <v>80</v>
      </c>
      <c r="B50" s="7"/>
      <c r="C50" s="13">
        <v>590980</v>
      </c>
      <c r="D50" s="13">
        <v>605180</v>
      </c>
      <c r="E50" s="13">
        <v>605180</v>
      </c>
      <c r="G50" s="95"/>
      <c r="H50" s="95"/>
      <c r="I50" s="95"/>
      <c r="J50" s="95"/>
    </row>
    <row r="51" spans="1:10">
      <c r="A51" s="8" t="s">
        <v>83</v>
      </c>
      <c r="B51" s="8"/>
      <c r="C51" s="14">
        <v>51180</v>
      </c>
      <c r="D51" s="14">
        <v>51180</v>
      </c>
      <c r="E51" s="14">
        <v>51180</v>
      </c>
      <c r="G51" s="95"/>
      <c r="H51" s="95"/>
      <c r="I51" s="95"/>
      <c r="J51" s="95"/>
    </row>
    <row r="52" spans="1:10" ht="15" customHeight="1">
      <c r="A52" s="9" t="s">
        <v>71</v>
      </c>
      <c r="B52" s="9"/>
      <c r="C52" s="15">
        <v>20480</v>
      </c>
      <c r="D52" s="15">
        <v>20480</v>
      </c>
      <c r="E52" s="15">
        <v>20480</v>
      </c>
      <c r="G52" s="95"/>
      <c r="H52" s="95"/>
      <c r="I52" s="95"/>
      <c r="J52" s="95"/>
    </row>
    <row r="53" spans="1:10">
      <c r="A53" s="10" t="s">
        <v>74</v>
      </c>
      <c r="B53" s="10"/>
      <c r="C53" s="16">
        <v>20480</v>
      </c>
      <c r="D53" s="16">
        <v>20480</v>
      </c>
      <c r="E53" s="16">
        <v>20480</v>
      </c>
      <c r="G53" s="95"/>
      <c r="H53" s="95"/>
      <c r="I53" s="95"/>
      <c r="J53" s="95"/>
    </row>
    <row r="54" spans="1:10">
      <c r="A54" s="6" t="s">
        <v>38</v>
      </c>
      <c r="B54" s="6" t="s">
        <v>39</v>
      </c>
      <c r="C54" s="17">
        <v>20480</v>
      </c>
      <c r="D54" s="17">
        <v>20480</v>
      </c>
      <c r="E54" s="17">
        <v>20480</v>
      </c>
      <c r="G54" s="95"/>
      <c r="H54" s="95"/>
      <c r="I54" s="95"/>
      <c r="J54" s="95"/>
    </row>
    <row r="55" spans="1:10">
      <c r="A55" s="11" t="s">
        <v>44</v>
      </c>
      <c r="B55" s="11" t="s">
        <v>45</v>
      </c>
      <c r="C55" s="18">
        <v>20480</v>
      </c>
      <c r="D55" s="18"/>
      <c r="E55" s="18"/>
      <c r="G55" s="95"/>
      <c r="H55" s="95"/>
      <c r="I55" s="95"/>
      <c r="J55" s="95"/>
    </row>
    <row r="56" spans="1:10">
      <c r="A56" s="9" t="s">
        <v>77</v>
      </c>
      <c r="B56" s="9"/>
      <c r="C56" s="15">
        <v>30700</v>
      </c>
      <c r="D56" s="15">
        <v>30700</v>
      </c>
      <c r="E56" s="15">
        <v>30700</v>
      </c>
      <c r="G56" s="95"/>
      <c r="H56" s="95"/>
      <c r="I56" s="95"/>
      <c r="J56" s="95"/>
    </row>
    <row r="57" spans="1:10">
      <c r="A57" s="10" t="s">
        <v>74</v>
      </c>
      <c r="B57" s="10"/>
      <c r="C57" s="16">
        <v>30700</v>
      </c>
      <c r="D57" s="16">
        <v>30700</v>
      </c>
      <c r="E57" s="16">
        <v>30700</v>
      </c>
      <c r="G57" s="95"/>
      <c r="H57" s="95"/>
      <c r="I57" s="95"/>
      <c r="J57" s="95"/>
    </row>
    <row r="58" spans="1:10">
      <c r="A58" s="6" t="s">
        <v>38</v>
      </c>
      <c r="B58" s="6" t="s">
        <v>39</v>
      </c>
      <c r="C58" s="17">
        <v>29200</v>
      </c>
      <c r="D58" s="17">
        <v>29200</v>
      </c>
      <c r="E58" s="17">
        <v>29200</v>
      </c>
      <c r="G58" s="95"/>
      <c r="H58" s="95"/>
      <c r="I58" s="95"/>
      <c r="J58" s="95"/>
    </row>
    <row r="59" spans="1:10">
      <c r="A59" s="11" t="s">
        <v>40</v>
      </c>
      <c r="B59" s="11" t="s">
        <v>41</v>
      </c>
      <c r="C59" s="18">
        <v>6000</v>
      </c>
      <c r="D59" s="18"/>
      <c r="E59" s="18"/>
      <c r="G59" s="95"/>
      <c r="H59" s="95"/>
      <c r="I59" s="95"/>
      <c r="J59" s="95"/>
    </row>
    <row r="60" spans="1:10">
      <c r="A60" s="11" t="s">
        <v>42</v>
      </c>
      <c r="B60" s="11" t="s">
        <v>43</v>
      </c>
      <c r="C60" s="18">
        <v>9700</v>
      </c>
      <c r="D60" s="18"/>
      <c r="E60" s="18"/>
      <c r="G60" s="95"/>
      <c r="H60" s="95"/>
      <c r="I60" s="95"/>
      <c r="J60" s="95"/>
    </row>
    <row r="61" spans="1:10">
      <c r="A61" s="11" t="s">
        <v>44</v>
      </c>
      <c r="B61" s="11" t="s">
        <v>45</v>
      </c>
      <c r="C61" s="18">
        <v>3500</v>
      </c>
      <c r="D61" s="18"/>
      <c r="E61" s="18"/>
      <c r="G61" s="95"/>
      <c r="H61" s="95"/>
      <c r="I61" s="95"/>
      <c r="J61" s="95"/>
    </row>
    <row r="62" spans="1:10">
      <c r="A62" s="11" t="s">
        <v>46</v>
      </c>
      <c r="B62" s="11" t="s">
        <v>47</v>
      </c>
      <c r="C62" s="18">
        <v>10000</v>
      </c>
      <c r="D62" s="18"/>
      <c r="E62" s="18"/>
      <c r="G62" s="95"/>
      <c r="H62" s="95"/>
      <c r="I62" s="95"/>
      <c r="J62" s="95"/>
    </row>
    <row r="63" spans="1:10">
      <c r="A63" s="6" t="s">
        <v>57</v>
      </c>
      <c r="B63" s="6" t="s">
        <v>58</v>
      </c>
      <c r="C63" s="17">
        <v>1500</v>
      </c>
      <c r="D63" s="17">
        <v>1500</v>
      </c>
      <c r="E63" s="17">
        <v>1500</v>
      </c>
      <c r="G63" s="95"/>
      <c r="H63" s="95"/>
      <c r="I63" s="95"/>
      <c r="J63" s="95"/>
    </row>
    <row r="64" spans="1:10">
      <c r="A64" s="11" t="s">
        <v>61</v>
      </c>
      <c r="B64" s="11" t="s">
        <v>62</v>
      </c>
      <c r="C64" s="18">
        <v>1500</v>
      </c>
      <c r="D64" s="18"/>
      <c r="E64" s="18"/>
      <c r="G64" s="95"/>
      <c r="H64" s="95"/>
      <c r="I64" s="95"/>
      <c r="J64" s="95"/>
    </row>
    <row r="65" spans="1:10">
      <c r="A65" s="8" t="s">
        <v>84</v>
      </c>
      <c r="B65" s="8"/>
      <c r="C65" s="14">
        <v>137000</v>
      </c>
      <c r="D65" s="14">
        <v>128000</v>
      </c>
      <c r="E65" s="14">
        <v>128000</v>
      </c>
      <c r="G65" s="95"/>
      <c r="H65" s="95"/>
      <c r="I65" s="95"/>
      <c r="J65" s="95"/>
    </row>
    <row r="66" spans="1:10">
      <c r="A66" s="9" t="s">
        <v>71</v>
      </c>
      <c r="B66" s="9"/>
      <c r="C66" s="15">
        <v>40000</v>
      </c>
      <c r="D66" s="15">
        <v>40000</v>
      </c>
      <c r="E66" s="15">
        <v>40000</v>
      </c>
      <c r="G66" s="95"/>
      <c r="H66" s="95"/>
      <c r="I66" s="95"/>
      <c r="J66" s="95"/>
    </row>
    <row r="67" spans="1:10">
      <c r="A67" s="10" t="s">
        <v>74</v>
      </c>
      <c r="B67" s="10"/>
      <c r="C67" s="16">
        <v>40000</v>
      </c>
      <c r="D67" s="16">
        <v>40000</v>
      </c>
      <c r="E67" s="16">
        <v>40000</v>
      </c>
      <c r="G67" s="95"/>
      <c r="H67" s="95"/>
      <c r="I67" s="95"/>
      <c r="J67" s="95"/>
    </row>
    <row r="68" spans="1:10">
      <c r="A68" s="6" t="s">
        <v>38</v>
      </c>
      <c r="B68" s="6" t="s">
        <v>39</v>
      </c>
      <c r="C68" s="17">
        <v>40000</v>
      </c>
      <c r="D68" s="17">
        <v>40000</v>
      </c>
      <c r="E68" s="17">
        <v>40000</v>
      </c>
      <c r="G68" s="95"/>
      <c r="H68" s="95"/>
      <c r="I68" s="95"/>
      <c r="J68" s="95"/>
    </row>
    <row r="69" spans="1:10">
      <c r="A69" s="11" t="s">
        <v>42</v>
      </c>
      <c r="B69" s="11" t="s">
        <v>43</v>
      </c>
      <c r="C69" s="18">
        <v>40000</v>
      </c>
      <c r="D69" s="18"/>
      <c r="E69" s="18"/>
      <c r="G69" s="95"/>
      <c r="H69" s="95"/>
      <c r="I69" s="95"/>
      <c r="J69" s="95"/>
    </row>
    <row r="70" spans="1:10">
      <c r="A70" s="9" t="s">
        <v>72</v>
      </c>
      <c r="B70" s="9"/>
      <c r="C70" s="15">
        <v>97000</v>
      </c>
      <c r="D70" s="15">
        <v>88000</v>
      </c>
      <c r="E70" s="15">
        <v>88000</v>
      </c>
      <c r="G70" s="95"/>
      <c r="H70" s="95"/>
      <c r="I70" s="95"/>
      <c r="J70" s="95"/>
    </row>
    <row r="71" spans="1:10">
      <c r="A71" s="10" t="s">
        <v>74</v>
      </c>
      <c r="B71" s="10"/>
      <c r="C71" s="16">
        <v>97000</v>
      </c>
      <c r="D71" s="16">
        <v>88000</v>
      </c>
      <c r="E71" s="16">
        <v>88000</v>
      </c>
      <c r="G71" s="95"/>
      <c r="H71" s="95"/>
      <c r="I71" s="95"/>
      <c r="J71" s="95"/>
    </row>
    <row r="72" spans="1:10">
      <c r="A72" s="6" t="s">
        <v>38</v>
      </c>
      <c r="B72" s="6" t="s">
        <v>39</v>
      </c>
      <c r="C72" s="17">
        <v>87000</v>
      </c>
      <c r="D72" s="17">
        <v>88000</v>
      </c>
      <c r="E72" s="17">
        <v>88000</v>
      </c>
      <c r="G72" s="95"/>
      <c r="H72" s="95"/>
      <c r="I72" s="95"/>
      <c r="J72" s="95"/>
    </row>
    <row r="73" spans="1:10">
      <c r="A73" s="11" t="s">
        <v>42</v>
      </c>
      <c r="B73" s="11" t="s">
        <v>43</v>
      </c>
      <c r="C73" s="18">
        <v>87000</v>
      </c>
      <c r="D73" s="18"/>
      <c r="E73" s="18"/>
      <c r="G73" s="95"/>
      <c r="H73" s="95"/>
      <c r="I73" s="95"/>
      <c r="J73" s="95"/>
    </row>
    <row r="74" spans="1:10">
      <c r="A74" s="6" t="s">
        <v>57</v>
      </c>
      <c r="B74" s="6" t="s">
        <v>58</v>
      </c>
      <c r="C74" s="17">
        <v>10000</v>
      </c>
      <c r="D74" s="17">
        <v>0</v>
      </c>
      <c r="E74" s="17">
        <v>0</v>
      </c>
      <c r="G74" s="95"/>
      <c r="H74" s="95"/>
      <c r="I74" s="95"/>
      <c r="J74" s="95"/>
    </row>
    <row r="75" spans="1:10">
      <c r="A75" s="11" t="s">
        <v>59</v>
      </c>
      <c r="B75" s="11" t="s">
        <v>60</v>
      </c>
      <c r="C75" s="18">
        <v>10000</v>
      </c>
      <c r="D75" s="18"/>
      <c r="E75" s="18"/>
      <c r="G75" s="95"/>
      <c r="H75" s="95"/>
      <c r="I75" s="95"/>
      <c r="J75" s="95"/>
    </row>
    <row r="76" spans="1:10">
      <c r="A76" s="8" t="s">
        <v>85</v>
      </c>
      <c r="B76" s="8"/>
      <c r="C76" s="14">
        <v>243000</v>
      </c>
      <c r="D76" s="14">
        <v>266200</v>
      </c>
      <c r="E76" s="14">
        <v>266200</v>
      </c>
      <c r="G76" s="95"/>
      <c r="H76" s="95"/>
      <c r="I76" s="95"/>
      <c r="J76" s="95"/>
    </row>
    <row r="77" spans="1:10">
      <c r="A77" s="9" t="s">
        <v>71</v>
      </c>
      <c r="B77" s="9"/>
      <c r="C77" s="15">
        <v>20000</v>
      </c>
      <c r="D77" s="15">
        <v>20000</v>
      </c>
      <c r="E77" s="15">
        <v>20000</v>
      </c>
      <c r="G77" s="95"/>
      <c r="H77" s="95"/>
      <c r="I77" s="95"/>
      <c r="J77" s="95"/>
    </row>
    <row r="78" spans="1:10">
      <c r="A78" s="10" t="s">
        <v>74</v>
      </c>
      <c r="B78" s="10"/>
      <c r="C78" s="16">
        <v>20000</v>
      </c>
      <c r="D78" s="16">
        <v>20000</v>
      </c>
      <c r="E78" s="16">
        <v>20000</v>
      </c>
      <c r="G78" s="95"/>
      <c r="H78" s="95"/>
      <c r="I78" s="95"/>
      <c r="J78" s="95"/>
    </row>
    <row r="79" spans="1:10">
      <c r="A79" s="6" t="s">
        <v>38</v>
      </c>
      <c r="B79" s="6" t="s">
        <v>39</v>
      </c>
      <c r="C79" s="17">
        <v>17000</v>
      </c>
      <c r="D79" s="17">
        <v>17000</v>
      </c>
      <c r="E79" s="17">
        <v>17000</v>
      </c>
      <c r="G79" s="95"/>
      <c r="H79" s="95"/>
      <c r="I79" s="95"/>
      <c r="J79" s="95"/>
    </row>
    <row r="80" spans="1:10">
      <c r="A80" s="11" t="s">
        <v>46</v>
      </c>
      <c r="B80" s="11" t="s">
        <v>47</v>
      </c>
      <c r="C80" s="18">
        <v>17000</v>
      </c>
      <c r="D80" s="18"/>
      <c r="E80" s="18"/>
      <c r="G80" s="95"/>
      <c r="H80" s="95"/>
      <c r="I80" s="95"/>
      <c r="J80" s="95"/>
    </row>
    <row r="81" spans="1:10" ht="26.25">
      <c r="A81" s="6" t="s">
        <v>52</v>
      </c>
      <c r="B81" s="6" t="s">
        <v>53</v>
      </c>
      <c r="C81" s="17">
        <v>3000</v>
      </c>
      <c r="D81" s="17">
        <v>3000</v>
      </c>
      <c r="E81" s="17">
        <v>3000</v>
      </c>
      <c r="G81" s="95"/>
      <c r="H81" s="95"/>
      <c r="I81" s="95"/>
      <c r="J81" s="95"/>
    </row>
    <row r="82" spans="1:10">
      <c r="A82" s="11" t="s">
        <v>54</v>
      </c>
      <c r="B82" s="11" t="s">
        <v>55</v>
      </c>
      <c r="C82" s="18">
        <v>3000</v>
      </c>
      <c r="D82" s="18"/>
      <c r="E82" s="18"/>
      <c r="G82" s="95"/>
      <c r="H82" s="95"/>
      <c r="I82" s="95"/>
      <c r="J82" s="95"/>
    </row>
    <row r="83" spans="1:10">
      <c r="A83" s="9" t="s">
        <v>72</v>
      </c>
      <c r="B83" s="9"/>
      <c r="C83" s="15">
        <v>31000</v>
      </c>
      <c r="D83" s="15">
        <v>33000</v>
      </c>
      <c r="E83" s="15">
        <v>33000</v>
      </c>
      <c r="G83" s="95"/>
      <c r="H83" s="95"/>
      <c r="I83" s="95"/>
      <c r="J83" s="95"/>
    </row>
    <row r="84" spans="1:10">
      <c r="A84" s="10" t="s">
        <v>74</v>
      </c>
      <c r="B84" s="10"/>
      <c r="C84" s="16">
        <v>31000</v>
      </c>
      <c r="D84" s="16">
        <v>33000</v>
      </c>
      <c r="E84" s="16">
        <v>33000</v>
      </c>
      <c r="G84" s="95"/>
      <c r="H84" s="95"/>
      <c r="I84" s="95"/>
      <c r="J84" s="95"/>
    </row>
    <row r="85" spans="1:10">
      <c r="A85" s="6" t="s">
        <v>38</v>
      </c>
      <c r="B85" s="6" t="s">
        <v>39</v>
      </c>
      <c r="C85" s="17">
        <v>31000</v>
      </c>
      <c r="D85" s="17">
        <v>33000</v>
      </c>
      <c r="E85" s="17">
        <v>33000</v>
      </c>
      <c r="G85" s="95"/>
      <c r="H85" s="95"/>
      <c r="I85" s="95"/>
      <c r="J85" s="95"/>
    </row>
    <row r="86" spans="1:10">
      <c r="A86" s="11" t="s">
        <v>44</v>
      </c>
      <c r="B86" s="11" t="s">
        <v>45</v>
      </c>
      <c r="C86" s="18">
        <v>30000</v>
      </c>
      <c r="D86" s="18"/>
      <c r="E86" s="18"/>
      <c r="G86" s="95"/>
      <c r="H86" s="95"/>
      <c r="I86" s="95"/>
      <c r="J86" s="95"/>
    </row>
    <row r="87" spans="1:10">
      <c r="A87" s="11" t="s">
        <v>46</v>
      </c>
      <c r="B87" s="11" t="s">
        <v>47</v>
      </c>
      <c r="C87" s="18">
        <v>1000</v>
      </c>
      <c r="D87" s="18"/>
      <c r="E87" s="18"/>
      <c r="G87" s="95"/>
      <c r="H87" s="95"/>
      <c r="I87" s="95"/>
      <c r="J87" s="95"/>
    </row>
    <row r="88" spans="1:10">
      <c r="A88" s="9" t="s">
        <v>73</v>
      </c>
      <c r="B88" s="9"/>
      <c r="C88" s="15">
        <v>189000</v>
      </c>
      <c r="D88" s="15">
        <v>210200</v>
      </c>
      <c r="E88" s="15">
        <v>210200</v>
      </c>
      <c r="G88" s="95"/>
      <c r="H88" s="95"/>
      <c r="I88" s="95"/>
      <c r="J88" s="95"/>
    </row>
    <row r="89" spans="1:10">
      <c r="A89" s="10" t="s">
        <v>74</v>
      </c>
      <c r="B89" s="10"/>
      <c r="C89" s="16">
        <v>189000</v>
      </c>
      <c r="D89" s="16">
        <v>210200</v>
      </c>
      <c r="E89" s="16">
        <v>210200</v>
      </c>
      <c r="G89" s="95"/>
      <c r="H89" s="95"/>
      <c r="I89" s="95"/>
      <c r="J89" s="95"/>
    </row>
    <row r="90" spans="1:10">
      <c r="A90" s="6" t="s">
        <v>38</v>
      </c>
      <c r="B90" s="6" t="s">
        <v>39</v>
      </c>
      <c r="C90" s="17">
        <v>189000</v>
      </c>
      <c r="D90" s="17">
        <v>210200</v>
      </c>
      <c r="E90" s="17">
        <v>210200</v>
      </c>
      <c r="G90" s="95"/>
      <c r="H90" s="95"/>
      <c r="I90" s="95"/>
      <c r="J90" s="95"/>
    </row>
    <row r="91" spans="1:10">
      <c r="A91" s="11" t="s">
        <v>42</v>
      </c>
      <c r="B91" s="11" t="s">
        <v>43</v>
      </c>
      <c r="C91" s="18">
        <v>9000</v>
      </c>
      <c r="D91" s="18"/>
      <c r="E91" s="18"/>
      <c r="G91" s="95"/>
      <c r="H91" s="95"/>
      <c r="I91" s="95"/>
      <c r="J91" s="95"/>
    </row>
    <row r="92" spans="1:10">
      <c r="A92" s="11" t="s">
        <v>44</v>
      </c>
      <c r="B92" s="11" t="s">
        <v>45</v>
      </c>
      <c r="C92" s="18">
        <v>180000</v>
      </c>
      <c r="D92" s="18"/>
      <c r="E92" s="18"/>
      <c r="G92" s="95"/>
      <c r="H92" s="95"/>
      <c r="I92" s="95"/>
      <c r="J92" s="95"/>
    </row>
    <row r="93" spans="1:10">
      <c r="A93" s="9" t="s">
        <v>77</v>
      </c>
      <c r="B93" s="9"/>
      <c r="C93" s="15">
        <v>1000</v>
      </c>
      <c r="D93" s="15">
        <v>1000</v>
      </c>
      <c r="E93" s="15">
        <v>1000</v>
      </c>
      <c r="G93" s="95"/>
      <c r="H93" s="95"/>
      <c r="I93" s="95"/>
      <c r="J93" s="95"/>
    </row>
    <row r="94" spans="1:10">
      <c r="A94" s="10" t="s">
        <v>74</v>
      </c>
      <c r="B94" s="10"/>
      <c r="C94" s="16">
        <v>1000</v>
      </c>
      <c r="D94" s="16">
        <v>1000</v>
      </c>
      <c r="E94" s="16">
        <v>1000</v>
      </c>
      <c r="G94" s="95"/>
      <c r="H94" s="95"/>
      <c r="I94" s="95"/>
      <c r="J94" s="95"/>
    </row>
    <row r="95" spans="1:10">
      <c r="A95" s="6" t="s">
        <v>38</v>
      </c>
      <c r="B95" s="6" t="s">
        <v>39</v>
      </c>
      <c r="C95" s="17">
        <v>1000</v>
      </c>
      <c r="D95" s="17">
        <v>1000</v>
      </c>
      <c r="E95" s="17">
        <v>1000</v>
      </c>
      <c r="G95" s="95"/>
      <c r="H95" s="95"/>
      <c r="I95" s="95"/>
      <c r="J95" s="95"/>
    </row>
    <row r="96" spans="1:10">
      <c r="A96" s="11" t="s">
        <v>46</v>
      </c>
      <c r="B96" s="11" t="s">
        <v>47</v>
      </c>
      <c r="C96" s="18">
        <v>1000</v>
      </c>
      <c r="D96" s="18"/>
      <c r="E96" s="18"/>
      <c r="G96" s="95"/>
      <c r="H96" s="95"/>
      <c r="I96" s="95"/>
      <c r="J96" s="95"/>
    </row>
    <row r="97" spans="1:10">
      <c r="A97" s="136" t="s">
        <v>109</v>
      </c>
      <c r="B97" s="136"/>
      <c r="C97" s="15">
        <v>2000</v>
      </c>
      <c r="D97" s="15">
        <v>2000</v>
      </c>
      <c r="E97" s="15">
        <v>2000</v>
      </c>
      <c r="G97" s="95"/>
      <c r="H97" s="95"/>
      <c r="I97" s="95"/>
      <c r="J97" s="95"/>
    </row>
    <row r="98" spans="1:10">
      <c r="A98" s="10" t="s">
        <v>74</v>
      </c>
      <c r="B98" s="10"/>
      <c r="C98" s="16">
        <v>2000</v>
      </c>
      <c r="D98" s="16">
        <v>2000</v>
      </c>
      <c r="E98" s="16">
        <v>2000</v>
      </c>
      <c r="G98" s="95"/>
      <c r="H98" s="95"/>
      <c r="I98" s="95"/>
      <c r="J98" s="95"/>
    </row>
    <row r="99" spans="1:10">
      <c r="A99" s="6" t="s">
        <v>38</v>
      </c>
      <c r="B99" s="6" t="s">
        <v>39</v>
      </c>
      <c r="C99" s="17">
        <v>2000</v>
      </c>
      <c r="D99" s="17">
        <v>2000</v>
      </c>
      <c r="E99" s="17">
        <v>2000</v>
      </c>
      <c r="G99" s="95"/>
      <c r="H99" s="95"/>
      <c r="I99" s="95"/>
      <c r="J99" s="95"/>
    </row>
    <row r="100" spans="1:10">
      <c r="A100" s="11" t="s">
        <v>44</v>
      </c>
      <c r="B100" s="11" t="s">
        <v>45</v>
      </c>
      <c r="C100" s="18">
        <v>2000</v>
      </c>
      <c r="D100" s="18"/>
      <c r="E100" s="18"/>
      <c r="G100" s="95"/>
      <c r="H100" s="95"/>
      <c r="I100" s="95"/>
      <c r="J100" s="95"/>
    </row>
    <row r="101" spans="1:10">
      <c r="A101" s="8" t="s">
        <v>86</v>
      </c>
      <c r="B101" s="8"/>
      <c r="C101" s="14">
        <v>30000</v>
      </c>
      <c r="D101" s="14">
        <v>30000</v>
      </c>
      <c r="E101" s="14">
        <v>30000</v>
      </c>
      <c r="G101" s="95"/>
      <c r="H101" s="95"/>
      <c r="I101" s="95"/>
      <c r="J101" s="95"/>
    </row>
    <row r="102" spans="1:10">
      <c r="A102" s="9" t="s">
        <v>73</v>
      </c>
      <c r="B102" s="9"/>
      <c r="C102" s="15">
        <v>30000</v>
      </c>
      <c r="D102" s="15">
        <v>30000</v>
      </c>
      <c r="E102" s="15">
        <v>30000</v>
      </c>
      <c r="G102" s="95"/>
      <c r="H102" s="95"/>
      <c r="I102" s="95"/>
      <c r="J102" s="95"/>
    </row>
    <row r="103" spans="1:10" ht="15" customHeight="1">
      <c r="A103" s="10" t="s">
        <v>76</v>
      </c>
      <c r="B103" s="10"/>
      <c r="C103" s="16">
        <v>30000</v>
      </c>
      <c r="D103" s="16">
        <v>30000</v>
      </c>
      <c r="E103" s="16">
        <v>30000</v>
      </c>
      <c r="G103" s="95"/>
      <c r="H103" s="95"/>
      <c r="I103" s="95"/>
      <c r="J103" s="95"/>
    </row>
    <row r="104" spans="1:10">
      <c r="A104" s="6" t="s">
        <v>38</v>
      </c>
      <c r="B104" s="6" t="s">
        <v>39</v>
      </c>
      <c r="C104" s="17">
        <v>30000</v>
      </c>
      <c r="D104" s="17">
        <v>30000</v>
      </c>
      <c r="E104" s="17">
        <v>30000</v>
      </c>
      <c r="G104" s="95"/>
      <c r="H104" s="95"/>
      <c r="I104" s="95"/>
      <c r="J104" s="95"/>
    </row>
    <row r="105" spans="1:10">
      <c r="A105" s="11" t="s">
        <v>42</v>
      </c>
      <c r="B105" s="11" t="s">
        <v>43</v>
      </c>
      <c r="C105" s="18">
        <v>30000</v>
      </c>
      <c r="D105" s="18"/>
      <c r="E105" s="18"/>
      <c r="G105" s="95"/>
      <c r="H105" s="95"/>
      <c r="I105" s="95"/>
      <c r="J105" s="95"/>
    </row>
    <row r="106" spans="1:10">
      <c r="A106" s="8" t="s">
        <v>81</v>
      </c>
      <c r="B106" s="8"/>
      <c r="C106" s="14">
        <v>129800</v>
      </c>
      <c r="D106" s="14">
        <v>129800</v>
      </c>
      <c r="E106" s="14">
        <v>129800</v>
      </c>
      <c r="G106" s="95"/>
      <c r="H106" s="95"/>
      <c r="I106" s="95"/>
      <c r="J106" s="95"/>
    </row>
    <row r="107" spans="1:10">
      <c r="A107" s="9" t="s">
        <v>73</v>
      </c>
      <c r="B107" s="9"/>
      <c r="C107" s="15">
        <v>129800</v>
      </c>
      <c r="D107" s="15">
        <v>129800</v>
      </c>
      <c r="E107" s="15">
        <v>129800</v>
      </c>
      <c r="G107" s="95"/>
      <c r="H107" s="95"/>
      <c r="I107" s="95"/>
      <c r="J107" s="95"/>
    </row>
    <row r="108" spans="1:10">
      <c r="A108" s="10" t="s">
        <v>76</v>
      </c>
      <c r="B108" s="10"/>
      <c r="C108" s="16">
        <v>129800</v>
      </c>
      <c r="D108" s="16">
        <v>129800</v>
      </c>
      <c r="E108" s="16">
        <v>129800</v>
      </c>
      <c r="G108" s="95"/>
      <c r="H108" s="95"/>
      <c r="I108" s="95"/>
      <c r="J108" s="95"/>
    </row>
    <row r="109" spans="1:10">
      <c r="A109" s="6" t="s">
        <v>30</v>
      </c>
      <c r="B109" s="6" t="s">
        <v>31</v>
      </c>
      <c r="C109" s="17">
        <v>121200</v>
      </c>
      <c r="D109" s="17">
        <v>121200</v>
      </c>
      <c r="E109" s="17">
        <v>121200</v>
      </c>
      <c r="G109" s="95"/>
      <c r="H109" s="95"/>
      <c r="I109" s="95"/>
      <c r="J109" s="95"/>
    </row>
    <row r="110" spans="1:10">
      <c r="A110" s="11" t="s">
        <v>32</v>
      </c>
      <c r="B110" s="11" t="s">
        <v>33</v>
      </c>
      <c r="C110" s="18">
        <v>98000</v>
      </c>
      <c r="D110" s="18"/>
      <c r="E110" s="18"/>
      <c r="G110" s="95"/>
      <c r="H110" s="95"/>
      <c r="I110" s="95"/>
      <c r="J110" s="95"/>
    </row>
    <row r="111" spans="1:10">
      <c r="A111" s="11" t="s">
        <v>34</v>
      </c>
      <c r="B111" s="11" t="s">
        <v>35</v>
      </c>
      <c r="C111" s="18">
        <v>6500</v>
      </c>
      <c r="D111" s="18"/>
      <c r="E111" s="18"/>
      <c r="G111" s="95"/>
      <c r="H111" s="95"/>
      <c r="I111" s="95"/>
      <c r="J111" s="95"/>
    </row>
    <row r="112" spans="1:10">
      <c r="A112" s="11" t="s">
        <v>36</v>
      </c>
      <c r="B112" s="11" t="s">
        <v>37</v>
      </c>
      <c r="C112" s="18">
        <v>16700</v>
      </c>
      <c r="D112" s="18"/>
      <c r="E112" s="18"/>
      <c r="G112" s="95"/>
      <c r="H112" s="95"/>
      <c r="I112" s="95"/>
      <c r="J112" s="95"/>
    </row>
    <row r="113" spans="1:10">
      <c r="A113" s="6" t="s">
        <v>38</v>
      </c>
      <c r="B113" s="6" t="s">
        <v>39</v>
      </c>
      <c r="C113" s="17">
        <v>8600</v>
      </c>
      <c r="D113" s="17">
        <v>8600</v>
      </c>
      <c r="E113" s="17">
        <v>8600</v>
      </c>
      <c r="G113" s="95"/>
      <c r="H113" s="95"/>
      <c r="I113" s="95"/>
      <c r="J113" s="95"/>
    </row>
    <row r="114" spans="1:10">
      <c r="A114" s="11" t="s">
        <v>40</v>
      </c>
      <c r="B114" s="11" t="s">
        <v>41</v>
      </c>
      <c r="C114" s="18">
        <v>5100</v>
      </c>
      <c r="D114" s="18"/>
      <c r="E114" s="18"/>
      <c r="G114" s="95"/>
      <c r="H114" s="95"/>
      <c r="I114" s="95"/>
      <c r="J114" s="95"/>
    </row>
    <row r="115" spans="1:10">
      <c r="A115" s="11" t="s">
        <v>44</v>
      </c>
      <c r="B115" s="11" t="s">
        <v>45</v>
      </c>
      <c r="C115" s="18">
        <v>2000</v>
      </c>
      <c r="D115" s="18"/>
      <c r="E115" s="18"/>
      <c r="G115" s="95"/>
      <c r="H115" s="95"/>
      <c r="I115" s="95"/>
      <c r="J115" s="95"/>
    </row>
    <row r="116" spans="1:10">
      <c r="A116" s="11" t="s">
        <v>46</v>
      </c>
      <c r="B116" s="11" t="s">
        <v>47</v>
      </c>
      <c r="C116" s="18">
        <v>1500</v>
      </c>
      <c r="D116" s="18"/>
      <c r="E116" s="18"/>
      <c r="G116" s="95"/>
      <c r="H116" s="95"/>
      <c r="I116" s="95"/>
      <c r="J116" s="95"/>
    </row>
    <row r="117" spans="1:10">
      <c r="A117" s="11"/>
      <c r="B117" s="11"/>
      <c r="C117" s="18"/>
      <c r="D117" s="18"/>
      <c r="E117" s="18"/>
      <c r="G117" s="95"/>
      <c r="H117" s="95"/>
      <c r="I117" s="95"/>
      <c r="J117" s="95"/>
    </row>
    <row r="119" spans="1:10" ht="15.75">
      <c r="A119" s="137" t="s">
        <v>108</v>
      </c>
      <c r="B119" s="137"/>
      <c r="C119" s="137"/>
      <c r="D119" s="137"/>
      <c r="E119" s="137"/>
      <c r="F119" s="137"/>
    </row>
    <row r="120" spans="1:10" ht="15.75">
      <c r="A120" s="85"/>
      <c r="B120" s="67"/>
      <c r="C120" s="68"/>
      <c r="D120" s="69"/>
      <c r="E120" s="69"/>
      <c r="F120" s="70"/>
    </row>
    <row r="121" spans="1:10" ht="15.75">
      <c r="A121" s="138" t="s">
        <v>105</v>
      </c>
      <c r="B121" s="138"/>
      <c r="C121" s="138"/>
      <c r="D121" s="138"/>
      <c r="E121" s="138"/>
      <c r="F121" s="138"/>
    </row>
    <row r="122" spans="1:10" ht="15" customHeight="1">
      <c r="A122" s="135" t="s">
        <v>129</v>
      </c>
      <c r="B122" s="135"/>
      <c r="C122" s="135"/>
      <c r="D122" s="135"/>
      <c r="E122" s="135"/>
      <c r="F122" s="71"/>
    </row>
    <row r="123" spans="1:10" ht="16.5" customHeight="1">
      <c r="A123" s="135"/>
      <c r="B123" s="135"/>
      <c r="C123" s="135"/>
      <c r="D123" s="135"/>
      <c r="E123" s="135"/>
      <c r="F123" s="71"/>
    </row>
    <row r="124" spans="1:10" ht="15.75">
      <c r="A124" s="65" t="s">
        <v>106</v>
      </c>
      <c r="B124" s="71" t="s">
        <v>144</v>
      </c>
      <c r="C124" s="66"/>
      <c r="D124" s="72"/>
      <c r="E124" s="72"/>
      <c r="F124" s="73"/>
    </row>
    <row r="125" spans="1:10" ht="15.75">
      <c r="A125" s="65" t="s">
        <v>107</v>
      </c>
      <c r="B125" s="71" t="s">
        <v>145</v>
      </c>
      <c r="C125" s="66"/>
      <c r="D125" s="72"/>
      <c r="E125" s="72"/>
      <c r="F125" s="73"/>
    </row>
    <row r="126" spans="1:10" ht="15.75">
      <c r="A126" s="74"/>
      <c r="B126" s="74"/>
      <c r="C126" s="74"/>
      <c r="D126" s="75"/>
      <c r="E126" s="75"/>
      <c r="F126" s="74"/>
    </row>
    <row r="127" spans="1:10" ht="15.75">
      <c r="A127" s="74"/>
      <c r="B127" s="74"/>
      <c r="C127" s="74"/>
      <c r="D127" s="75"/>
      <c r="E127" s="75"/>
      <c r="F127" s="74"/>
    </row>
    <row r="128" spans="1:10" ht="15.75">
      <c r="A128" s="74"/>
      <c r="B128" s="74"/>
      <c r="C128" s="74"/>
      <c r="D128" s="75"/>
      <c r="E128" s="75"/>
      <c r="F128" s="74"/>
    </row>
    <row r="129" spans="1:6">
      <c r="A129" s="62"/>
      <c r="B129" s="62"/>
      <c r="C129" s="62"/>
      <c r="D129" s="63"/>
      <c r="E129" s="63"/>
      <c r="F129" s="64"/>
    </row>
  </sheetData>
  <mergeCells count="8">
    <mergeCell ref="A1:E1"/>
    <mergeCell ref="A3:E3"/>
    <mergeCell ref="A4:E6"/>
    <mergeCell ref="A122:E123"/>
    <mergeCell ref="A46:B46"/>
    <mergeCell ref="A97:B97"/>
    <mergeCell ref="A119:F119"/>
    <mergeCell ref="A121:F121"/>
  </mergeCells>
  <pageMargins left="0.7" right="0.7" top="0.75" bottom="0.75" header="0.3" footer="0.3"/>
  <pageSetup paperSize="9" scale="77" orientation="portrait" horizontalDpi="1200" verticalDpi="1200" r:id="rId1"/>
  <rowBreaks count="1" manualBreakCount="1">
    <brk id="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Sažetak OŠ Rude</vt:lpstr>
      <vt:lpstr>OPĆI DIO -radni</vt:lpstr>
      <vt:lpstr>Posebni dio OŠ Rude</vt:lpstr>
      <vt:lpstr>'OPĆI DIO -radni'!Ispis_naslova</vt:lpstr>
      <vt:lpstr>'OPĆI DIO -radni'!Podrucje_ispisa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Sirovica</dc:creator>
  <cp:lastModifiedBy>Kristina</cp:lastModifiedBy>
  <cp:lastPrinted>2017-11-14T14:25:37Z</cp:lastPrinted>
  <dcterms:created xsi:type="dcterms:W3CDTF">2017-11-13T12:31:58Z</dcterms:created>
  <dcterms:modified xsi:type="dcterms:W3CDTF">2018-02-28T11:07:49Z</dcterms:modified>
</cp:coreProperties>
</file>